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026"/>
  <workbookPr codeName="ThisWorkbook"/>
  <mc:AlternateContent xmlns:mc="http://schemas.openxmlformats.org/markup-compatibility/2006">
    <mc:Choice Requires="x15">
      <x15ac:absPath xmlns:x15ac="http://schemas.microsoft.com/office/spreadsheetml/2010/11/ac" url="D:\王溯\南京高科工程咨询有限公司\招标代理业务\西岗街道 招标代理\长寿山地块小野田铁路事项涉及的剩余建筑、机器设备拆除及残值处置项目\"/>
    </mc:Choice>
  </mc:AlternateContent>
  <xr:revisionPtr revIDLastSave="0" documentId="13_ncr:1_{01697A0E-599C-4367-8C17-D4ABF1ABF84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明细表-房屋建筑物" sheetId="38" r:id="rId1"/>
    <sheet name="明细表-附属物" sheetId="39" r:id="rId2"/>
    <sheet name="明细表-装饰装修" sheetId="42" r:id="rId3"/>
    <sheet name="明细表-机器设备" sheetId="41" r:id="rId4"/>
  </sheets>
  <definedNames>
    <definedName name="_xlnm._FilterDatabase" localSheetId="0" hidden="1">'明细表-房屋建筑物'!$A$4:$J$28</definedName>
    <definedName name="_xlnm._FilterDatabase" localSheetId="1" hidden="1">'明细表-附属物'!$A$4:$N$27</definedName>
    <definedName name="_xlnm._FilterDatabase" localSheetId="3" hidden="1">'明细表-机器设备'!$A$4:$L$51</definedName>
    <definedName name="_xlnm._FilterDatabase" localSheetId="2" hidden="1">'明细表-装饰装修'!$A$4:$K$8</definedName>
    <definedName name="_xlnm.Print_Area" localSheetId="0">'明细表-房屋建筑物'!$A$1:$I$28</definedName>
    <definedName name="_xlnm.Print_Area" localSheetId="1">'明细表-附属物'!$A$1:$J$27</definedName>
    <definedName name="_xlnm.Print_Area" localSheetId="3">'明细表-机器设备'!$A$1:$K$51</definedName>
    <definedName name="_xlnm.Print_Area" localSheetId="2">'明细表-装饰装修'!$A$1:$I$8</definedName>
    <definedName name="_xlnm.Print_Titles" localSheetId="0">'明细表-房屋建筑物'!$1:$4</definedName>
    <definedName name="_xlnm.Print_Titles" localSheetId="1">'明细表-附属物'!$1:$4</definedName>
    <definedName name="_xlnm.Print_Titles" localSheetId="3">'明细表-机器设备'!$1:$4</definedName>
    <definedName name="_xlnm.Print_Titles" localSheetId="2">'明细表-装饰装修'!$1:$4</definedName>
  </definedNames>
  <calcPr calcId="191029"/>
</workbook>
</file>

<file path=xl/calcChain.xml><?xml version="1.0" encoding="utf-8"?>
<calcChain xmlns="http://schemas.openxmlformats.org/spreadsheetml/2006/main">
  <c r="J51" i="41" l="1"/>
  <c r="G5" i="42"/>
  <c r="G26" i="39"/>
  <c r="G25" i="39"/>
  <c r="G22" i="39"/>
  <c r="G21" i="39"/>
  <c r="G20" i="39"/>
  <c r="G19" i="39"/>
  <c r="G18" i="39"/>
  <c r="G17" i="39"/>
  <c r="G16" i="39"/>
  <c r="G15" i="39"/>
  <c r="G14" i="39"/>
  <c r="G9" i="39"/>
  <c r="G8" i="39"/>
  <c r="G7" i="39"/>
  <c r="G6" i="39"/>
  <c r="G5" i="39"/>
  <c r="F20" i="38"/>
</calcChain>
</file>

<file path=xl/sharedStrings.xml><?xml version="1.0" encoding="utf-8"?>
<sst xmlns="http://schemas.openxmlformats.org/spreadsheetml/2006/main" count="360" uniqueCount="187">
  <si>
    <t>序号</t>
  </si>
  <si>
    <t>资产名称</t>
  </si>
  <si>
    <t>结构</t>
  </si>
  <si>
    <t>层数</t>
  </si>
  <si>
    <t>计量单位</t>
  </si>
  <si>
    <t>面积</t>
  </si>
  <si>
    <t>取得日期</t>
  </si>
  <si>
    <t>位置</t>
  </si>
  <si>
    <t>备注</t>
  </si>
  <si>
    <t>值班室</t>
  </si>
  <si>
    <t>砖混</t>
  </si>
  <si>
    <t>1/1</t>
  </si>
  <si>
    <t>㎡</t>
  </si>
  <si>
    <t>汽车库附属房</t>
  </si>
  <si>
    <t>汽车库</t>
  </si>
  <si>
    <t>乌龟山备件库</t>
  </si>
  <si>
    <t>推土机库</t>
  </si>
  <si>
    <t>推土机休息室</t>
  </si>
  <si>
    <t>油品库</t>
  </si>
  <si>
    <t>水泵房</t>
  </si>
  <si>
    <t>餐厅</t>
  </si>
  <si>
    <t>办公室</t>
  </si>
  <si>
    <t>风泵房</t>
  </si>
  <si>
    <t>乌龟山站台</t>
  </si>
  <si>
    <t>厕所</t>
  </si>
  <si>
    <t>中控室</t>
  </si>
  <si>
    <t>1-2/2</t>
  </si>
  <si>
    <t>一破</t>
  </si>
  <si>
    <t>现场控制室</t>
  </si>
  <si>
    <t>入料口</t>
  </si>
  <si>
    <t>二破（高）</t>
  </si>
  <si>
    <t>二破（矮）</t>
  </si>
  <si>
    <t>整流站房</t>
  </si>
  <si>
    <t>料仓上房</t>
  </si>
  <si>
    <t>料仓</t>
  </si>
  <si>
    <t>扳道房</t>
  </si>
  <si>
    <t>合计</t>
  </si>
  <si>
    <t>m</t>
  </si>
  <si>
    <t>项</t>
  </si>
  <si>
    <t>m³</t>
  </si>
  <si>
    <t>明细表-附属物</t>
  </si>
  <si>
    <r>
      <rPr>
        <b/>
        <sz val="10"/>
        <rFont val="宋体"/>
        <family val="3"/>
        <charset val="134"/>
      </rPr>
      <t>序号</t>
    </r>
  </si>
  <si>
    <r>
      <rPr>
        <b/>
        <sz val="10"/>
        <rFont val="宋体"/>
        <family val="3"/>
        <charset val="134"/>
      </rPr>
      <t>资产编号</t>
    </r>
  </si>
  <si>
    <r>
      <rPr>
        <b/>
        <sz val="10"/>
        <rFont val="宋体"/>
        <family val="3"/>
        <charset val="134"/>
      </rPr>
      <t>资产名称</t>
    </r>
  </si>
  <si>
    <r>
      <rPr>
        <b/>
        <sz val="10"/>
        <rFont val="宋体"/>
        <family val="3"/>
        <charset val="134"/>
      </rPr>
      <t>规格型号</t>
    </r>
  </si>
  <si>
    <r>
      <rPr>
        <b/>
        <sz val="10"/>
        <rFont val="宋体"/>
        <family val="3"/>
        <charset val="134"/>
      </rPr>
      <t>生产厂家</t>
    </r>
  </si>
  <si>
    <r>
      <rPr>
        <b/>
        <sz val="10"/>
        <rFont val="宋体"/>
        <family val="3"/>
        <charset val="134"/>
      </rPr>
      <t>计量单位</t>
    </r>
  </si>
  <si>
    <r>
      <rPr>
        <b/>
        <sz val="10"/>
        <rFont val="宋体"/>
        <family val="3"/>
        <charset val="134"/>
      </rPr>
      <t>数量</t>
    </r>
  </si>
  <si>
    <r>
      <rPr>
        <b/>
        <sz val="10"/>
        <rFont val="宋体"/>
        <family val="3"/>
        <charset val="134"/>
      </rPr>
      <t>取得日期</t>
    </r>
  </si>
  <si>
    <r>
      <rPr>
        <b/>
        <sz val="10"/>
        <rFont val="宋体"/>
        <family val="3"/>
        <charset val="134"/>
      </rPr>
      <t>位置</t>
    </r>
  </si>
  <si>
    <r>
      <rPr>
        <b/>
        <sz val="10"/>
        <rFont val="宋体"/>
        <family val="3"/>
        <charset val="134"/>
      </rPr>
      <t>备注</t>
    </r>
  </si>
  <si>
    <r>
      <rPr>
        <sz val="10"/>
        <rFont val="宋体"/>
        <family val="3"/>
        <charset val="134"/>
      </rPr>
      <t>挡土墙</t>
    </r>
  </si>
  <si>
    <t>乌龟山道路沥青路面</t>
  </si>
  <si>
    <r>
      <rPr>
        <sz val="10"/>
        <rFont val="宋体"/>
        <family val="3"/>
        <charset val="134"/>
      </rPr>
      <t>㎡</t>
    </r>
  </si>
  <si>
    <r>
      <rPr>
        <sz val="10"/>
        <rFont val="宋体"/>
        <family val="3"/>
        <charset val="134"/>
      </rPr>
      <t>乌龟山道路碎石路基</t>
    </r>
  </si>
  <si>
    <r>
      <rPr>
        <sz val="10"/>
        <rFont val="宋体"/>
        <family val="3"/>
        <charset val="134"/>
      </rPr>
      <t>斜输送</t>
    </r>
  </si>
  <si>
    <r>
      <rPr>
        <sz val="10"/>
        <rFont val="宋体"/>
        <family val="3"/>
        <charset val="134"/>
      </rPr>
      <t>中控后门蓄水池</t>
    </r>
  </si>
  <si>
    <r>
      <rPr>
        <sz val="10"/>
        <rFont val="宋体"/>
        <family val="3"/>
        <charset val="134"/>
      </rPr>
      <t>个</t>
    </r>
  </si>
  <si>
    <t>乌龟山矿区供水系统</t>
  </si>
  <si>
    <r>
      <rPr>
        <sz val="10"/>
        <rFont val="宋体"/>
        <family val="3"/>
        <charset val="134"/>
      </rPr>
      <t>套</t>
    </r>
  </si>
  <si>
    <r>
      <rPr>
        <sz val="10"/>
        <rFont val="宋体"/>
        <family val="3"/>
        <charset val="134"/>
      </rPr>
      <t>乌龟山排水系统</t>
    </r>
  </si>
  <si>
    <r>
      <rPr>
        <sz val="10"/>
        <rFont val="宋体"/>
        <family val="3"/>
        <charset val="134"/>
      </rPr>
      <t>乌龟山库底装料排水系统</t>
    </r>
  </si>
  <si>
    <r>
      <rPr>
        <sz val="10"/>
        <rFont val="宋体"/>
        <family val="3"/>
        <charset val="134"/>
      </rPr>
      <t>乌龟山宣传栏</t>
    </r>
  </si>
  <si>
    <t>院内围墙</t>
  </si>
  <si>
    <r>
      <rPr>
        <sz val="10"/>
        <rFont val="宋体"/>
        <family val="3"/>
        <charset val="134"/>
      </rPr>
      <t>大门门垛</t>
    </r>
  </si>
  <si>
    <r>
      <rPr>
        <sz val="10"/>
        <rFont val="宋体"/>
        <family val="3"/>
        <charset val="134"/>
      </rPr>
      <t>大门</t>
    </r>
  </si>
  <si>
    <r>
      <rPr>
        <sz val="10"/>
        <rFont val="宋体"/>
        <family val="3"/>
        <charset val="134"/>
      </rPr>
      <t>洒水车水箱</t>
    </r>
  </si>
  <si>
    <r>
      <rPr>
        <sz val="10"/>
        <rFont val="宋体"/>
        <family val="3"/>
        <charset val="134"/>
      </rPr>
      <t>简易房</t>
    </r>
  </si>
  <si>
    <r>
      <rPr>
        <sz val="10"/>
        <rFont val="宋体"/>
        <family val="3"/>
        <charset val="134"/>
      </rPr>
      <t>宣传栏后水箱</t>
    </r>
  </si>
  <si>
    <r>
      <rPr>
        <sz val="10"/>
        <rFont val="宋体"/>
        <family val="3"/>
        <charset val="134"/>
      </rPr>
      <t>中门</t>
    </r>
  </si>
  <si>
    <r>
      <rPr>
        <sz val="10"/>
        <rFont val="宋体"/>
        <family val="3"/>
        <charset val="134"/>
      </rPr>
      <t>中门门垛</t>
    </r>
  </si>
  <si>
    <r>
      <rPr>
        <sz val="10"/>
        <rFont val="宋体"/>
        <family val="3"/>
        <charset val="134"/>
      </rPr>
      <t>水塔</t>
    </r>
  </si>
  <si>
    <r>
      <rPr>
        <sz val="10"/>
        <rFont val="宋体"/>
        <family val="3"/>
        <charset val="134"/>
      </rPr>
      <t>座</t>
    </r>
  </si>
  <si>
    <r>
      <rPr>
        <sz val="10"/>
        <rFont val="宋体"/>
        <family val="3"/>
        <charset val="134"/>
      </rPr>
      <t>料仓下铁路</t>
    </r>
  </si>
  <si>
    <r>
      <rPr>
        <sz val="10"/>
        <rFont val="Times New Roman"/>
        <family val="1"/>
      </rPr>
      <t>15cm*7cm</t>
    </r>
    <r>
      <rPr>
        <sz val="10"/>
        <rFont val="宋体"/>
        <family val="3"/>
        <charset val="134"/>
      </rPr>
      <t>型</t>
    </r>
  </si>
  <si>
    <r>
      <rPr>
        <sz val="10"/>
        <rFont val="宋体"/>
        <family val="3"/>
        <charset val="134"/>
      </rPr>
      <t>中门宣传牌</t>
    </r>
  </si>
  <si>
    <r>
      <rPr>
        <sz val="10"/>
        <rFont val="宋体"/>
        <family val="3"/>
        <charset val="134"/>
      </rPr>
      <t>大门外广告牌</t>
    </r>
  </si>
  <si>
    <r>
      <rPr>
        <b/>
        <sz val="10"/>
        <rFont val="宋体"/>
        <family val="3"/>
        <charset val="134"/>
      </rPr>
      <t>合计</t>
    </r>
  </si>
  <si>
    <t>明细表-装饰装修</t>
  </si>
  <si>
    <r>
      <rPr>
        <b/>
        <sz val="10"/>
        <rFont val="宋体"/>
        <family val="3"/>
        <charset val="134"/>
      </rPr>
      <t>使用部门</t>
    </r>
  </si>
  <si>
    <t>资产原值</t>
  </si>
  <si>
    <t>TY2021000404</t>
  </si>
  <si>
    <t>铝合金门窗及防盗窗</t>
  </si>
  <si>
    <t>HPWJD-5.2/7</t>
  </si>
  <si>
    <r>
      <rPr>
        <sz val="9"/>
        <rFont val="宋体"/>
        <family val="3"/>
        <charset val="134"/>
      </rPr>
      <t>㎡</t>
    </r>
  </si>
  <si>
    <t>明细表-机器设备</t>
  </si>
  <si>
    <t>砂岩装料系统改造用空压机</t>
  </si>
  <si>
    <t>台</t>
  </si>
  <si>
    <t>二破室水泵及管道</t>
  </si>
  <si>
    <t>Q32-1.5</t>
  </si>
  <si>
    <t>菅原工业</t>
  </si>
  <si>
    <t>`</t>
  </si>
  <si>
    <t>ZY2023000030</t>
  </si>
  <si>
    <t>一破室水泵及管道</t>
  </si>
  <si>
    <t>乌龟山二破冷却水系统</t>
  </si>
  <si>
    <t>套</t>
  </si>
  <si>
    <t>二破室10T吊车</t>
  </si>
  <si>
    <t>CD1</t>
  </si>
  <si>
    <t>一破室20T吊车</t>
  </si>
  <si>
    <t>PE20T/5T*10.5M</t>
  </si>
  <si>
    <t>皮带秤</t>
  </si>
  <si>
    <t>B650*300T/H</t>
  </si>
  <si>
    <t>包含在一破皮带机内</t>
  </si>
  <si>
    <t>磁选机（金属探测仪）</t>
  </si>
  <si>
    <t>RCDD-8 GJT-320B</t>
  </si>
  <si>
    <t>日铁矿业</t>
  </si>
  <si>
    <t>空压机收气箱</t>
  </si>
  <si>
    <t>2M</t>
  </si>
  <si>
    <t>江苏海安振动机械厂</t>
  </si>
  <si>
    <t>黄油加注组合及压缩机</t>
  </si>
  <si>
    <t>上海运达机械公司</t>
  </si>
  <si>
    <t>ZY2023000029</t>
  </si>
  <si>
    <t>库闸门</t>
  </si>
  <si>
    <t>1000*1000QSH250*940</t>
  </si>
  <si>
    <t>小野田</t>
  </si>
  <si>
    <t>NO.1库空气炮</t>
  </si>
  <si>
    <t>KT-100</t>
  </si>
  <si>
    <t>NO.2库空气炮</t>
  </si>
  <si>
    <t>二破室振动筛</t>
  </si>
  <si>
    <t>YA1536</t>
  </si>
  <si>
    <t>铜陵运输厂</t>
  </si>
  <si>
    <t>NO.1BC</t>
  </si>
  <si>
    <t>B800-37.5</t>
  </si>
  <si>
    <t>芜湖起重运输机械厂</t>
  </si>
  <si>
    <t>NO.1BC皮带</t>
  </si>
  <si>
    <t>B800*4P*79</t>
  </si>
  <si>
    <t>条</t>
  </si>
  <si>
    <t>NO.2BC</t>
  </si>
  <si>
    <t>B650*87.5</t>
  </si>
  <si>
    <t>NO.2BC皮带</t>
  </si>
  <si>
    <t>B650*5P*180</t>
  </si>
  <si>
    <t>ZY2021000761</t>
  </si>
  <si>
    <t>NO.3BC</t>
  </si>
  <si>
    <t>B650*9</t>
  </si>
  <si>
    <t>NO.3BC皮带</t>
  </si>
  <si>
    <t>B650-3P-18</t>
  </si>
  <si>
    <t>板喂机下落料回收用</t>
  </si>
  <si>
    <t>1400W*12455L</t>
  </si>
  <si>
    <t>溧阳神光机器厂</t>
  </si>
  <si>
    <t>含配套的钢梯、钢平台等</t>
  </si>
  <si>
    <t>NO.2BC尾部溜槽整改</t>
  </si>
  <si>
    <t>南京新金轮</t>
  </si>
  <si>
    <t>二破室锥式破碎机</t>
  </si>
  <si>
    <t>PYB1200</t>
  </si>
  <si>
    <t>常州工矿电机车厂</t>
  </si>
  <si>
    <t>一破室鄂式破碎机</t>
  </si>
  <si>
    <t>PE900-1200</t>
  </si>
  <si>
    <t>二破室振动喂料机</t>
  </si>
  <si>
    <t>GZGF-1155F-1</t>
  </si>
  <si>
    <t>华兴公司</t>
  </si>
  <si>
    <t>ZY2021000760</t>
  </si>
  <si>
    <t>一破室板式喂料机</t>
  </si>
  <si>
    <t>B1500*1500</t>
  </si>
  <si>
    <t>库收尘器</t>
  </si>
  <si>
    <t>FVB(N=M)-2/120</t>
  </si>
  <si>
    <t>乌龟山收尘器一破 二破</t>
  </si>
  <si>
    <t>乌龟山矿3#BC改善</t>
  </si>
  <si>
    <t>稳健螺杆空压机 一破</t>
  </si>
  <si>
    <t>JVB-40A</t>
  </si>
  <si>
    <t>上海稳健压缩机有限公司</t>
  </si>
  <si>
    <t>ZY2021000758</t>
  </si>
  <si>
    <t>乌龟山装料系统液压闸门</t>
  </si>
  <si>
    <t>YZL-160/2*4</t>
  </si>
  <si>
    <r>
      <rPr>
        <sz val="10"/>
        <rFont val="宋体"/>
        <family val="3"/>
        <charset val="134"/>
      </rPr>
      <t>已包含在明细表序号</t>
    </r>
    <r>
      <rPr>
        <sz val="10"/>
        <rFont val="Times New Roman"/>
        <family val="1"/>
      </rPr>
      <t>11-14</t>
    </r>
    <r>
      <rPr>
        <sz val="10"/>
        <rFont val="宋体"/>
        <family val="3"/>
        <charset val="134"/>
      </rPr>
      <t>评估残值中</t>
    </r>
  </si>
  <si>
    <t>一破收尘用空压机</t>
  </si>
  <si>
    <t>JG-20A/15KW</t>
  </si>
  <si>
    <t>空气炮下料口增设</t>
  </si>
  <si>
    <t>#2砂岩库底空气炮</t>
  </si>
  <si>
    <t>ZY2021000757</t>
  </si>
  <si>
    <t>动力照明用变压器</t>
  </si>
  <si>
    <t>500KVA</t>
  </si>
  <si>
    <t>华城机电</t>
  </si>
  <si>
    <t>160KVA</t>
  </si>
  <si>
    <t>变频器控制柜</t>
  </si>
  <si>
    <t>操作监视盘</t>
  </si>
  <si>
    <t>ERA</t>
  </si>
  <si>
    <t>南京仪器厂</t>
  </si>
  <si>
    <t>#3整流站电器设备</t>
  </si>
  <si>
    <t>ZBS9-630/6</t>
  </si>
  <si>
    <t>ZY2013001523</t>
  </si>
  <si>
    <t>#3整流站高压开关柜</t>
  </si>
  <si>
    <t>KYN-28</t>
  </si>
  <si>
    <t>桂山道口及乌龟山道岔监控设备</t>
  </si>
  <si>
    <t>水路</t>
  </si>
  <si>
    <r>
      <rPr>
        <sz val="10"/>
        <rFont val="宋体"/>
        <family val="3"/>
        <charset val="134"/>
      </rPr>
      <t>包含在附属物明细序号</t>
    </r>
    <r>
      <rPr>
        <sz val="10"/>
        <rFont val="Times New Roman"/>
        <family val="1"/>
      </rPr>
      <t>7“</t>
    </r>
    <r>
      <rPr>
        <sz val="10"/>
        <rFont val="宋体"/>
        <family val="3"/>
        <charset val="134"/>
      </rPr>
      <t>乌龟山矿区供水系统</t>
    </r>
    <r>
      <rPr>
        <sz val="10"/>
        <rFont val="Times New Roman"/>
        <family val="1"/>
      </rPr>
      <t>”</t>
    </r>
    <r>
      <rPr>
        <sz val="10"/>
        <rFont val="宋体"/>
        <family val="3"/>
        <charset val="134"/>
      </rPr>
      <t>内</t>
    </r>
  </si>
  <si>
    <t>电路杆线</t>
  </si>
  <si>
    <t>明细表-房屋建筑物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</si>
</sst>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0_ "/>
    <numFmt numFmtId="177" formatCode="yyyy&quot;年&quot;m&quot;月&quot;;@"/>
  </numFmts>
  <fonts count="19" x14ac:knownFonts="1">
    <font>
      <sz val="11"/>
      <color indexed="8"/>
      <name val="宋体"/>
      <charset val="134"/>
      <scheme val="minor"/>
    </font>
    <font>
      <sz val="11"/>
      <name val="Times New Roman"/>
      <family val="1"/>
    </font>
    <font>
      <b/>
      <sz val="11"/>
      <name val="Times New Roman"/>
      <family val="1"/>
    </font>
    <font>
      <b/>
      <sz val="18"/>
      <name val="宋体"/>
      <family val="3"/>
      <charset val="134"/>
    </font>
    <font>
      <b/>
      <sz val="18"/>
      <name val="Times New Roman"/>
      <family val="1"/>
    </font>
    <font>
      <sz val="11"/>
      <name val="宋体"/>
      <family val="3"/>
      <charset val="134"/>
    </font>
    <font>
      <b/>
      <sz val="10"/>
      <name val="Times New Roman"/>
      <family val="1"/>
    </font>
    <font>
      <b/>
      <sz val="10"/>
      <name val="宋体"/>
      <family val="3"/>
      <charset val="134"/>
    </font>
    <font>
      <sz val="10"/>
      <name val="Times New Roman"/>
      <family val="1"/>
    </font>
    <font>
      <sz val="10"/>
      <name val="宋体"/>
      <family val="3"/>
      <charset val="134"/>
    </font>
    <font>
      <sz val="9"/>
      <name val="Times New Roman"/>
      <family val="1"/>
    </font>
    <font>
      <sz val="9"/>
      <name val="宋体"/>
      <family val="3"/>
      <charset val="134"/>
    </font>
    <font>
      <sz val="9"/>
      <name val="Times New Roman"/>
      <family val="1"/>
    </font>
    <font>
      <b/>
      <sz val="10"/>
      <color indexed="8"/>
      <name val="宋体"/>
      <family val="3"/>
      <charset val="134"/>
      <scheme val="minor"/>
    </font>
    <font>
      <sz val="10"/>
      <name val="Times New Roman"/>
      <family val="1"/>
    </font>
    <font>
      <b/>
      <sz val="10"/>
      <name val="Times New Roman"/>
      <family val="1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176" fontId="8" fillId="0" borderId="2" xfId="0" applyNumberFormat="1" applyFont="1" applyBorder="1" applyAlignment="1">
      <alignment horizontal="center" vertical="center"/>
    </xf>
    <xf numFmtId="176" fontId="8" fillId="0" borderId="2" xfId="0" applyNumberFormat="1" applyFont="1" applyBorder="1" applyAlignment="1">
      <alignment horizontal="right" vertical="center"/>
    </xf>
    <xf numFmtId="0" fontId="8" fillId="0" borderId="2" xfId="0" applyFont="1" applyBorder="1">
      <alignment vertical="center"/>
    </xf>
    <xf numFmtId="0" fontId="9" fillId="0" borderId="2" xfId="0" applyFont="1" applyBorder="1">
      <alignment vertical="center"/>
    </xf>
    <xf numFmtId="0" fontId="8" fillId="0" borderId="0" xfId="0" applyFont="1">
      <alignment vertical="center"/>
    </xf>
    <xf numFmtId="176" fontId="1" fillId="0" borderId="0" xfId="0" applyNumberFormat="1" applyFont="1">
      <alignment vertical="center"/>
    </xf>
    <xf numFmtId="0" fontId="6" fillId="0" borderId="2" xfId="0" applyFont="1" applyBorder="1" applyAlignment="1">
      <alignment horizontal="center" vertical="center" wrapText="1"/>
    </xf>
    <xf numFmtId="176" fontId="6" fillId="0" borderId="2" xfId="0" applyNumberFormat="1" applyFont="1" applyBorder="1" applyAlignment="1">
      <alignment horizontal="center" vertical="center"/>
    </xf>
    <xf numFmtId="176" fontId="6" fillId="0" borderId="2" xfId="0" applyNumberFormat="1" applyFont="1" applyBorder="1" applyAlignment="1">
      <alignment horizontal="right" vertical="center"/>
    </xf>
    <xf numFmtId="176" fontId="8" fillId="0" borderId="2" xfId="4" applyNumberFormat="1" applyFont="1" applyBorder="1" applyAlignment="1">
      <alignment horizontal="right" vertical="center"/>
    </xf>
    <xf numFmtId="0" fontId="6" fillId="0" borderId="2" xfId="0" applyFont="1" applyBorder="1">
      <alignment vertical="center"/>
    </xf>
    <xf numFmtId="2" fontId="6" fillId="0" borderId="2" xfId="0" applyNumberFormat="1" applyFont="1" applyBorder="1" applyAlignment="1">
      <alignment horizontal="center" vertical="center"/>
    </xf>
    <xf numFmtId="177" fontId="10" fillId="0" borderId="2" xfId="0" applyNumberFormat="1" applyFont="1" applyBorder="1" applyAlignment="1">
      <alignment horizontal="center" vertical="center"/>
    </xf>
    <xf numFmtId="0" fontId="6" fillId="0" borderId="0" xfId="0" applyFont="1">
      <alignment vertical="center"/>
    </xf>
    <xf numFmtId="0" fontId="9" fillId="0" borderId="2" xfId="0" applyFont="1" applyBorder="1" applyAlignment="1">
      <alignment horizontal="center" vertical="center" wrapText="1"/>
    </xf>
    <xf numFmtId="14" fontId="8" fillId="0" borderId="2" xfId="0" applyNumberFormat="1" applyFont="1" applyBorder="1" applyAlignment="1">
      <alignment horizontal="center" vertical="center"/>
    </xf>
    <xf numFmtId="14" fontId="6" fillId="0" borderId="2" xfId="0" applyNumberFormat="1" applyFont="1" applyBorder="1" applyAlignment="1">
      <alignment horizontal="center" vertical="center"/>
    </xf>
    <xf numFmtId="0" fontId="11" fillId="0" borderId="2" xfId="4" applyFont="1" applyBorder="1" applyAlignment="1">
      <alignment horizontal="center" vertical="center"/>
    </xf>
    <xf numFmtId="0" fontId="12" fillId="0" borderId="2" xfId="4" applyFont="1" applyBorder="1" applyAlignment="1">
      <alignment horizontal="center" vertical="center"/>
    </xf>
    <xf numFmtId="0" fontId="8" fillId="0" borderId="2" xfId="1" applyFont="1" applyBorder="1" applyAlignment="1">
      <alignment horizontal="center" vertical="center"/>
    </xf>
    <xf numFmtId="0" fontId="13" fillId="0" borderId="0" xfId="0" applyFont="1">
      <alignment vertical="center"/>
    </xf>
    <xf numFmtId="0" fontId="6" fillId="2" borderId="0" xfId="0" applyFont="1" applyFill="1">
      <alignment vertical="center"/>
    </xf>
    <xf numFmtId="0" fontId="14" fillId="0" borderId="2" xfId="0" applyFont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/>
    </xf>
    <xf numFmtId="176" fontId="8" fillId="2" borderId="2" xfId="0" applyNumberFormat="1" applyFont="1" applyFill="1" applyBorder="1" applyAlignment="1">
      <alignment horizontal="right" vertical="center"/>
    </xf>
    <xf numFmtId="14" fontId="8" fillId="2" borderId="2" xfId="0" applyNumberFormat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9" fillId="2" borderId="2" xfId="0" applyFont="1" applyFill="1" applyBorder="1">
      <alignment vertical="center"/>
    </xf>
    <xf numFmtId="0" fontId="15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</cellXfs>
  <cellStyles count="5">
    <cellStyle name="常规" xfId="0" builtinId="0"/>
    <cellStyle name="常规 10" xfId="1" xr:uid="{00000000-0005-0000-0000-000031000000}"/>
    <cellStyle name="常规 2" xfId="2" xr:uid="{00000000-0005-0000-0000-000032000000}"/>
    <cellStyle name="常规 3" xfId="3" xr:uid="{00000000-0005-0000-0000-000033000000}"/>
    <cellStyle name="常规 5" xfId="4" xr:uid="{00000000-0005-0000-0000-00003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0">
    <pageSetUpPr fitToPage="1"/>
  </sheetPr>
  <dimension ref="A1:I32"/>
  <sheetViews>
    <sheetView tabSelected="1" view="pageBreakPreview" zoomScaleNormal="100" workbookViewId="0">
      <pane ySplit="4" topLeftCell="A5" activePane="bottomLeft" state="frozen"/>
      <selection pane="bottomLeft" sqref="A1:I1"/>
    </sheetView>
  </sheetViews>
  <sheetFormatPr defaultColWidth="9" defaultRowHeight="15" x14ac:dyDescent="0.15"/>
  <cols>
    <col min="1" max="1" width="8.625" style="1" customWidth="1"/>
    <col min="2" max="2" width="33.25" style="1" customWidth="1"/>
    <col min="3" max="3" width="12.25" style="1" customWidth="1"/>
    <col min="4" max="4" width="15.5" style="1" customWidth="1"/>
    <col min="5" max="5" width="12.5" style="1" customWidth="1"/>
    <col min="6" max="6" width="12.875" style="1" customWidth="1"/>
    <col min="7" max="8" width="13.5" style="1" hidden="1" customWidth="1"/>
    <col min="9" max="9" width="22.875" style="1" customWidth="1"/>
    <col min="10" max="16384" width="9" style="1"/>
  </cols>
  <sheetData>
    <row r="1" spans="1:9" ht="30" customHeight="1" x14ac:dyDescent="0.15">
      <c r="A1" s="42" t="s">
        <v>186</v>
      </c>
      <c r="B1" s="43"/>
      <c r="C1" s="43"/>
      <c r="D1" s="43"/>
      <c r="E1" s="43"/>
      <c r="F1" s="43"/>
      <c r="G1" s="43"/>
      <c r="H1" s="43"/>
      <c r="I1" s="43"/>
    </row>
    <row r="2" spans="1:9" ht="21" customHeight="1" x14ac:dyDescent="0.15">
      <c r="A2" s="44"/>
      <c r="B2" s="45"/>
      <c r="C2" s="45"/>
      <c r="D2" s="45"/>
      <c r="E2" s="45"/>
      <c r="F2" s="45"/>
      <c r="G2" s="45"/>
      <c r="H2" s="45"/>
      <c r="I2" s="45"/>
    </row>
    <row r="3" spans="1:9" ht="19.5" customHeight="1" x14ac:dyDescent="0.15">
      <c r="A3" s="3"/>
      <c r="B3" s="4"/>
      <c r="C3" s="4"/>
      <c r="D3" s="4"/>
      <c r="E3" s="4"/>
      <c r="F3" s="4"/>
      <c r="G3" s="4"/>
      <c r="H3" s="4"/>
      <c r="I3" s="5"/>
    </row>
    <row r="4" spans="1:9" s="25" customFormat="1" ht="17.45" customHeight="1" x14ac:dyDescent="0.15">
      <c r="A4" s="11" t="s">
        <v>0</v>
      </c>
      <c r="B4" s="11" t="s">
        <v>1</v>
      </c>
      <c r="C4" s="11" t="s">
        <v>2</v>
      </c>
      <c r="D4" s="11" t="s">
        <v>3</v>
      </c>
      <c r="E4" s="26" t="s">
        <v>4</v>
      </c>
      <c r="F4" s="11" t="s">
        <v>5</v>
      </c>
      <c r="G4" s="11" t="s">
        <v>6</v>
      </c>
      <c r="H4" s="11" t="s">
        <v>7</v>
      </c>
      <c r="I4" s="11" t="s">
        <v>8</v>
      </c>
    </row>
    <row r="5" spans="1:9" s="25" customFormat="1" ht="17.45" customHeight="1" x14ac:dyDescent="0.15">
      <c r="A5" s="11">
        <v>1</v>
      </c>
      <c r="B5" s="11" t="s">
        <v>9</v>
      </c>
      <c r="C5" s="11" t="s">
        <v>10</v>
      </c>
      <c r="D5" s="34" t="s">
        <v>11</v>
      </c>
      <c r="E5" s="26" t="s">
        <v>12</v>
      </c>
      <c r="F5" s="13">
        <v>19.57</v>
      </c>
      <c r="G5" s="10"/>
      <c r="H5" s="11"/>
      <c r="I5" s="10"/>
    </row>
    <row r="6" spans="1:9" s="25" customFormat="1" ht="17.45" customHeight="1" x14ac:dyDescent="0.15">
      <c r="A6" s="11">
        <v>2</v>
      </c>
      <c r="B6" s="11" t="s">
        <v>13</v>
      </c>
      <c r="C6" s="11" t="s">
        <v>10</v>
      </c>
      <c r="D6" s="34" t="s">
        <v>11</v>
      </c>
      <c r="E6" s="11" t="s">
        <v>12</v>
      </c>
      <c r="F6" s="13">
        <v>34</v>
      </c>
      <c r="G6" s="27"/>
      <c r="H6" s="10"/>
      <c r="I6" s="14"/>
    </row>
    <row r="7" spans="1:9" s="25" customFormat="1" ht="17.45" customHeight="1" x14ac:dyDescent="0.15">
      <c r="A7" s="11">
        <v>3</v>
      </c>
      <c r="B7" s="11" t="s">
        <v>14</v>
      </c>
      <c r="C7" s="11" t="s">
        <v>10</v>
      </c>
      <c r="D7" s="34" t="s">
        <v>11</v>
      </c>
      <c r="E7" s="11" t="s">
        <v>12</v>
      </c>
      <c r="F7" s="13">
        <v>369.97</v>
      </c>
      <c r="G7" s="27"/>
      <c r="H7" s="10"/>
      <c r="I7" s="14"/>
    </row>
    <row r="8" spans="1:9" s="25" customFormat="1" ht="17.45" customHeight="1" x14ac:dyDescent="0.15">
      <c r="A8" s="11">
        <v>4</v>
      </c>
      <c r="B8" s="11" t="s">
        <v>15</v>
      </c>
      <c r="C8" s="11" t="s">
        <v>10</v>
      </c>
      <c r="D8" s="34" t="s">
        <v>11</v>
      </c>
      <c r="E8" s="11" t="s">
        <v>12</v>
      </c>
      <c r="F8" s="13">
        <v>88.81</v>
      </c>
      <c r="G8" s="27"/>
      <c r="H8" s="10"/>
      <c r="I8" s="14"/>
    </row>
    <row r="9" spans="1:9" s="25" customFormat="1" ht="17.45" customHeight="1" x14ac:dyDescent="0.15">
      <c r="A9" s="11">
        <v>5</v>
      </c>
      <c r="B9" s="11" t="s">
        <v>16</v>
      </c>
      <c r="C9" s="11" t="s">
        <v>10</v>
      </c>
      <c r="D9" s="34" t="s">
        <v>11</v>
      </c>
      <c r="E9" s="11" t="s">
        <v>12</v>
      </c>
      <c r="F9" s="13">
        <v>151.41999999999999</v>
      </c>
      <c r="G9" s="27"/>
      <c r="H9" s="10"/>
      <c r="I9" s="14"/>
    </row>
    <row r="10" spans="1:9" s="25" customFormat="1" ht="17.45" customHeight="1" x14ac:dyDescent="0.15">
      <c r="A10" s="11">
        <v>6</v>
      </c>
      <c r="B10" s="11" t="s">
        <v>17</v>
      </c>
      <c r="C10" s="11" t="s">
        <v>10</v>
      </c>
      <c r="D10" s="34" t="s">
        <v>11</v>
      </c>
      <c r="E10" s="11" t="s">
        <v>12</v>
      </c>
      <c r="F10" s="13">
        <v>67.67</v>
      </c>
      <c r="G10" s="27"/>
      <c r="H10" s="10"/>
      <c r="I10" s="14"/>
    </row>
    <row r="11" spans="1:9" s="25" customFormat="1" ht="17.45" customHeight="1" x14ac:dyDescent="0.15">
      <c r="A11" s="11">
        <v>7</v>
      </c>
      <c r="B11" s="11" t="s">
        <v>18</v>
      </c>
      <c r="C11" s="11" t="s">
        <v>10</v>
      </c>
      <c r="D11" s="34" t="s">
        <v>11</v>
      </c>
      <c r="E11" s="11" t="s">
        <v>12</v>
      </c>
      <c r="F11" s="13">
        <v>35.76</v>
      </c>
      <c r="G11" s="27"/>
      <c r="H11" s="10"/>
      <c r="I11" s="14"/>
    </row>
    <row r="12" spans="1:9" s="25" customFormat="1" ht="17.45" customHeight="1" x14ac:dyDescent="0.15">
      <c r="A12" s="11">
        <v>8</v>
      </c>
      <c r="B12" s="11" t="s">
        <v>19</v>
      </c>
      <c r="C12" s="11" t="s">
        <v>10</v>
      </c>
      <c r="D12" s="34" t="s">
        <v>11</v>
      </c>
      <c r="E12" s="11" t="s">
        <v>12</v>
      </c>
      <c r="F12" s="13">
        <v>9.0500000000000007</v>
      </c>
      <c r="G12" s="27"/>
      <c r="H12" s="10"/>
      <c r="I12" s="14"/>
    </row>
    <row r="13" spans="1:9" s="25" customFormat="1" ht="17.45" customHeight="1" x14ac:dyDescent="0.15">
      <c r="A13" s="11">
        <v>9</v>
      </c>
      <c r="B13" s="11" t="s">
        <v>20</v>
      </c>
      <c r="C13" s="11" t="s">
        <v>10</v>
      </c>
      <c r="D13" s="34" t="s">
        <v>11</v>
      </c>
      <c r="E13" s="11" t="s">
        <v>12</v>
      </c>
      <c r="F13" s="13">
        <v>114.29</v>
      </c>
      <c r="G13" s="27"/>
      <c r="H13" s="10"/>
      <c r="I13" s="14"/>
    </row>
    <row r="14" spans="1:9" s="25" customFormat="1" ht="17.45" customHeight="1" x14ac:dyDescent="0.15">
      <c r="A14" s="11">
        <v>10</v>
      </c>
      <c r="B14" s="11" t="s">
        <v>21</v>
      </c>
      <c r="C14" s="11" t="s">
        <v>10</v>
      </c>
      <c r="D14" s="34" t="s">
        <v>11</v>
      </c>
      <c r="E14" s="11" t="s">
        <v>12</v>
      </c>
      <c r="F14" s="13">
        <v>140.74</v>
      </c>
      <c r="G14" s="27"/>
      <c r="H14" s="10"/>
      <c r="I14" s="14"/>
    </row>
    <row r="15" spans="1:9" s="32" customFormat="1" ht="17.45" customHeight="1" x14ac:dyDescent="0.15">
      <c r="A15" s="11">
        <v>11</v>
      </c>
      <c r="B15" s="11" t="s">
        <v>22</v>
      </c>
      <c r="C15" s="11" t="s">
        <v>10</v>
      </c>
      <c r="D15" s="34" t="s">
        <v>11</v>
      </c>
      <c r="E15" s="11" t="s">
        <v>12</v>
      </c>
      <c r="F15" s="13">
        <v>28.88</v>
      </c>
      <c r="G15" s="27"/>
      <c r="H15" s="10"/>
      <c r="I15" s="14"/>
    </row>
    <row r="16" spans="1:9" s="25" customFormat="1" ht="17.45" customHeight="1" x14ac:dyDescent="0.15">
      <c r="A16" s="11">
        <v>12</v>
      </c>
      <c r="B16" s="11" t="s">
        <v>23</v>
      </c>
      <c r="C16" s="11" t="s">
        <v>10</v>
      </c>
      <c r="D16" s="34" t="s">
        <v>11</v>
      </c>
      <c r="E16" s="11" t="s">
        <v>12</v>
      </c>
      <c r="F16" s="13">
        <v>57.93</v>
      </c>
      <c r="G16" s="27"/>
      <c r="H16" s="10"/>
      <c r="I16" s="14"/>
    </row>
    <row r="17" spans="1:9" s="25" customFormat="1" ht="17.45" customHeight="1" x14ac:dyDescent="0.15">
      <c r="A17" s="11">
        <v>13</v>
      </c>
      <c r="B17" s="11" t="s">
        <v>24</v>
      </c>
      <c r="C17" s="11" t="s">
        <v>10</v>
      </c>
      <c r="D17" s="34" t="s">
        <v>11</v>
      </c>
      <c r="E17" s="11" t="s">
        <v>12</v>
      </c>
      <c r="F17" s="13">
        <v>21.9</v>
      </c>
      <c r="G17" s="27"/>
      <c r="H17" s="10"/>
      <c r="I17" s="14"/>
    </row>
    <row r="18" spans="1:9" s="25" customFormat="1" ht="17.45" customHeight="1" x14ac:dyDescent="0.15">
      <c r="A18" s="11">
        <v>14</v>
      </c>
      <c r="B18" s="11" t="s">
        <v>25</v>
      </c>
      <c r="C18" s="11" t="s">
        <v>10</v>
      </c>
      <c r="D18" s="34" t="s">
        <v>26</v>
      </c>
      <c r="E18" s="11" t="s">
        <v>12</v>
      </c>
      <c r="F18" s="13">
        <v>130.81</v>
      </c>
      <c r="G18" s="27"/>
      <c r="H18" s="10"/>
      <c r="I18" s="14"/>
    </row>
    <row r="19" spans="1:9" s="16" customFormat="1" ht="17.45" customHeight="1" x14ac:dyDescent="0.15">
      <c r="A19" s="11">
        <v>15</v>
      </c>
      <c r="B19" s="11" t="s">
        <v>27</v>
      </c>
      <c r="C19" s="11" t="s">
        <v>10</v>
      </c>
      <c r="D19" s="34" t="s">
        <v>11</v>
      </c>
      <c r="E19" s="11" t="s">
        <v>12</v>
      </c>
      <c r="F19" s="13">
        <v>339.14</v>
      </c>
      <c r="G19" s="27"/>
      <c r="H19" s="10"/>
      <c r="I19" s="14"/>
    </row>
    <row r="20" spans="1:9" s="33" customFormat="1" ht="17.45" customHeight="1" x14ac:dyDescent="0.15">
      <c r="A20" s="35">
        <v>16</v>
      </c>
      <c r="B20" s="35" t="s">
        <v>28</v>
      </c>
      <c r="C20" s="35" t="s">
        <v>10</v>
      </c>
      <c r="D20" s="36" t="s">
        <v>11</v>
      </c>
      <c r="E20" s="35" t="s">
        <v>12</v>
      </c>
      <c r="F20" s="37">
        <f>2.3*2+2*2*2+2.3*2*2</f>
        <v>21.8</v>
      </c>
      <c r="G20" s="38"/>
      <c r="H20" s="39"/>
      <c r="I20" s="40"/>
    </row>
    <row r="21" spans="1:9" s="25" customFormat="1" ht="17.45" customHeight="1" x14ac:dyDescent="0.15">
      <c r="A21" s="11">
        <v>17</v>
      </c>
      <c r="B21" s="11" t="s">
        <v>29</v>
      </c>
      <c r="C21" s="11" t="s">
        <v>10</v>
      </c>
      <c r="D21" s="34" t="s">
        <v>11</v>
      </c>
      <c r="E21" s="11" t="s">
        <v>12</v>
      </c>
      <c r="F21" s="13">
        <v>65.569999999999993</v>
      </c>
      <c r="G21" s="27"/>
      <c r="H21" s="10"/>
      <c r="I21" s="14"/>
    </row>
    <row r="22" spans="1:9" s="25" customFormat="1" ht="17.45" customHeight="1" x14ac:dyDescent="0.15">
      <c r="A22" s="11">
        <v>18</v>
      </c>
      <c r="B22" s="11" t="s">
        <v>30</v>
      </c>
      <c r="C22" s="11" t="s">
        <v>10</v>
      </c>
      <c r="D22" s="34"/>
      <c r="E22" s="11" t="s">
        <v>12</v>
      </c>
      <c r="F22" s="13">
        <v>69.66</v>
      </c>
      <c r="G22" s="27"/>
      <c r="H22" s="10"/>
      <c r="I22" s="14"/>
    </row>
    <row r="23" spans="1:9" s="25" customFormat="1" ht="17.45" customHeight="1" x14ac:dyDescent="0.15">
      <c r="A23" s="11">
        <v>19</v>
      </c>
      <c r="B23" s="11" t="s">
        <v>31</v>
      </c>
      <c r="C23" s="11" t="s">
        <v>10</v>
      </c>
      <c r="D23" s="34" t="s">
        <v>11</v>
      </c>
      <c r="E23" s="11" t="s">
        <v>12</v>
      </c>
      <c r="F23" s="13">
        <v>102.38</v>
      </c>
      <c r="G23" s="27"/>
      <c r="H23" s="10"/>
      <c r="I23" s="14"/>
    </row>
    <row r="24" spans="1:9" s="25" customFormat="1" ht="17.45" customHeight="1" x14ac:dyDescent="0.15">
      <c r="A24" s="11">
        <v>20</v>
      </c>
      <c r="B24" s="11" t="s">
        <v>32</v>
      </c>
      <c r="C24" s="11" t="s">
        <v>10</v>
      </c>
      <c r="D24" s="34" t="s">
        <v>11</v>
      </c>
      <c r="E24" s="11" t="s">
        <v>12</v>
      </c>
      <c r="F24" s="13">
        <v>57.12</v>
      </c>
      <c r="G24" s="27"/>
      <c r="H24" s="10"/>
      <c r="I24" s="14"/>
    </row>
    <row r="25" spans="1:9" s="25" customFormat="1" ht="17.45" customHeight="1" x14ac:dyDescent="0.15">
      <c r="A25" s="11">
        <v>21</v>
      </c>
      <c r="B25" s="11" t="s">
        <v>33</v>
      </c>
      <c r="C25" s="11" t="s">
        <v>10</v>
      </c>
      <c r="D25" s="34" t="s">
        <v>11</v>
      </c>
      <c r="E25" s="11" t="s">
        <v>12</v>
      </c>
      <c r="F25" s="13">
        <v>122.1</v>
      </c>
      <c r="G25" s="14"/>
      <c r="H25" s="14"/>
      <c r="I25" s="15"/>
    </row>
    <row r="26" spans="1:9" s="25" customFormat="1" ht="17.45" customHeight="1" x14ac:dyDescent="0.15">
      <c r="A26" s="11">
        <v>22</v>
      </c>
      <c r="B26" s="11" t="s">
        <v>34</v>
      </c>
      <c r="C26" s="11" t="s">
        <v>10</v>
      </c>
      <c r="D26" s="34"/>
      <c r="E26" s="11" t="s">
        <v>12</v>
      </c>
      <c r="F26" s="13">
        <v>176.41</v>
      </c>
      <c r="G26" s="14"/>
      <c r="H26" s="14"/>
      <c r="I26" s="14"/>
    </row>
    <row r="27" spans="1:9" s="25" customFormat="1" ht="17.45" customHeight="1" x14ac:dyDescent="0.15">
      <c r="A27" s="11">
        <v>23</v>
      </c>
      <c r="B27" s="11" t="s">
        <v>35</v>
      </c>
      <c r="C27" s="11" t="s">
        <v>10</v>
      </c>
      <c r="D27" s="34" t="s">
        <v>11</v>
      </c>
      <c r="E27" s="11" t="s">
        <v>12</v>
      </c>
      <c r="F27" s="13">
        <v>11.61</v>
      </c>
      <c r="G27" s="14"/>
      <c r="H27" s="14"/>
      <c r="I27" s="14"/>
    </row>
    <row r="28" spans="1:9" s="25" customFormat="1" ht="17.45" customHeight="1" x14ac:dyDescent="0.15">
      <c r="A28" s="7"/>
      <c r="B28" s="9" t="s">
        <v>36</v>
      </c>
      <c r="C28" s="7"/>
      <c r="D28" s="41"/>
      <c r="E28" s="7"/>
      <c r="F28" s="19"/>
      <c r="G28" s="28"/>
      <c r="H28" s="7"/>
      <c r="I28" s="22"/>
    </row>
    <row r="32" spans="1:9" x14ac:dyDescent="0.15">
      <c r="I32" s="17"/>
    </row>
  </sheetData>
  <autoFilter ref="A4:J28" xr:uid="{00000000-0009-0000-0000-000000000000}"/>
  <mergeCells count="2">
    <mergeCell ref="A1:I1"/>
    <mergeCell ref="A2:I2"/>
  </mergeCells>
  <phoneticPr fontId="18" type="noConversion"/>
  <pageMargins left="0.70833333333333304" right="0.70833333333333304" top="0.74791666666666701" bottom="0.74791666666666701" header="0.31458333333333299" footer="0.31458333333333299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1">
    <pageSetUpPr fitToPage="1"/>
  </sheetPr>
  <dimension ref="A1:J27"/>
  <sheetViews>
    <sheetView view="pageBreakPreview" zoomScaleNormal="100" workbookViewId="0">
      <pane ySplit="4" topLeftCell="A5" activePane="bottomLeft" state="frozen"/>
      <selection pane="bottomLeft" sqref="A1:J1"/>
    </sheetView>
  </sheetViews>
  <sheetFormatPr defaultColWidth="9" defaultRowHeight="15" x14ac:dyDescent="0.15"/>
  <cols>
    <col min="1" max="1" width="6.5" style="1" customWidth="1"/>
    <col min="2" max="2" width="15.625" style="1" hidden="1" customWidth="1"/>
    <col min="3" max="3" width="37.75" style="1" customWidth="1"/>
    <col min="4" max="4" width="34.125" style="1" hidden="1" customWidth="1"/>
    <col min="5" max="5" width="15.5" style="1" hidden="1" customWidth="1"/>
    <col min="6" max="6" width="17.125" style="1" customWidth="1"/>
    <col min="7" max="7" width="14.875" style="1" customWidth="1"/>
    <col min="8" max="8" width="13.5" style="1" hidden="1" customWidth="1"/>
    <col min="9" max="9" width="3" style="1" hidden="1" customWidth="1"/>
    <col min="10" max="10" width="28.625" style="1" customWidth="1"/>
    <col min="11" max="16384" width="9" style="1"/>
  </cols>
  <sheetData>
    <row r="1" spans="1:10" ht="30" customHeight="1" x14ac:dyDescent="0.15">
      <c r="A1" s="42" t="s">
        <v>40</v>
      </c>
      <c r="B1" s="43"/>
      <c r="C1" s="43"/>
      <c r="D1" s="43"/>
      <c r="E1" s="43"/>
      <c r="F1" s="43"/>
      <c r="G1" s="43"/>
      <c r="H1" s="43"/>
      <c r="I1" s="43"/>
      <c r="J1" s="43"/>
    </row>
    <row r="2" spans="1:10" ht="17.100000000000001" customHeight="1" x14ac:dyDescent="0.15">
      <c r="A2" s="45"/>
      <c r="B2" s="45"/>
      <c r="C2" s="45"/>
      <c r="D2" s="45"/>
      <c r="E2" s="45"/>
      <c r="F2" s="45"/>
      <c r="G2" s="45"/>
      <c r="H2" s="45"/>
      <c r="I2" s="45"/>
      <c r="J2" s="45"/>
    </row>
    <row r="3" spans="1:10" ht="17.100000000000001" customHeight="1" x14ac:dyDescent="0.15">
      <c r="A3" s="3"/>
      <c r="B3" s="4"/>
      <c r="C3" s="4"/>
      <c r="D3" s="4"/>
      <c r="E3" s="4"/>
      <c r="F3" s="4"/>
      <c r="G3" s="4"/>
      <c r="H3" s="4"/>
      <c r="I3" s="4"/>
      <c r="J3" s="5"/>
    </row>
    <row r="4" spans="1:10" s="2" customFormat="1" ht="17.45" customHeight="1" x14ac:dyDescent="0.15">
      <c r="A4" s="7" t="s">
        <v>41</v>
      </c>
      <c r="B4" s="7" t="s">
        <v>42</v>
      </c>
      <c r="C4" s="7" t="s">
        <v>43</v>
      </c>
      <c r="D4" s="7" t="s">
        <v>44</v>
      </c>
      <c r="E4" s="7" t="s">
        <v>45</v>
      </c>
      <c r="F4" s="18" t="s">
        <v>46</v>
      </c>
      <c r="G4" s="7" t="s">
        <v>47</v>
      </c>
      <c r="H4" s="7" t="s">
        <v>48</v>
      </c>
      <c r="I4" s="7" t="s">
        <v>49</v>
      </c>
      <c r="J4" s="7" t="s">
        <v>50</v>
      </c>
    </row>
    <row r="5" spans="1:10" s="16" customFormat="1" ht="17.45" customHeight="1" x14ac:dyDescent="0.15">
      <c r="A5" s="10">
        <v>1</v>
      </c>
      <c r="B5" s="10"/>
      <c r="C5" s="10" t="s">
        <v>51</v>
      </c>
      <c r="D5" s="10"/>
      <c r="E5" s="10"/>
      <c r="F5" s="10" t="s">
        <v>39</v>
      </c>
      <c r="G5" s="21">
        <f>65*2.8*0.6</f>
        <v>109.2</v>
      </c>
      <c r="H5" s="10"/>
      <c r="I5" s="10"/>
      <c r="J5" s="10"/>
    </row>
    <row r="6" spans="1:10" s="16" customFormat="1" ht="17.45" customHeight="1" x14ac:dyDescent="0.15">
      <c r="A6" s="10">
        <v>2</v>
      </c>
      <c r="B6" s="10"/>
      <c r="C6" s="11" t="s">
        <v>52</v>
      </c>
      <c r="D6" s="10"/>
      <c r="E6" s="10"/>
      <c r="F6" s="10" t="s">
        <v>53</v>
      </c>
      <c r="G6" s="21">
        <f>200*6</f>
        <v>1200</v>
      </c>
      <c r="H6" s="10"/>
      <c r="I6" s="10"/>
      <c r="J6" s="10"/>
    </row>
    <row r="7" spans="1:10" s="16" customFormat="1" ht="17.45" customHeight="1" x14ac:dyDescent="0.15">
      <c r="A7" s="10">
        <v>3</v>
      </c>
      <c r="B7" s="10"/>
      <c r="C7" s="31" t="s">
        <v>54</v>
      </c>
      <c r="D7" s="10"/>
      <c r="E7" s="10"/>
      <c r="F7" s="10" t="s">
        <v>53</v>
      </c>
      <c r="G7" s="21">
        <f>200*7</f>
        <v>1400</v>
      </c>
      <c r="H7" s="10"/>
      <c r="I7" s="10"/>
      <c r="J7" s="10"/>
    </row>
    <row r="8" spans="1:10" s="16" customFormat="1" ht="17.45" customHeight="1" x14ac:dyDescent="0.15">
      <c r="A8" s="10">
        <v>4</v>
      </c>
      <c r="B8" s="10"/>
      <c r="C8" s="10" t="s">
        <v>55</v>
      </c>
      <c r="D8" s="10"/>
      <c r="E8" s="10"/>
      <c r="F8" s="10" t="s">
        <v>53</v>
      </c>
      <c r="G8" s="21">
        <f>19.7*5.1</f>
        <v>100.47</v>
      </c>
      <c r="H8" s="10"/>
      <c r="I8" s="10"/>
      <c r="J8" s="10"/>
    </row>
    <row r="9" spans="1:10" s="16" customFormat="1" ht="17.45" customHeight="1" x14ac:dyDescent="0.15">
      <c r="A9" s="10">
        <v>5</v>
      </c>
      <c r="B9" s="10"/>
      <c r="C9" s="10" t="s">
        <v>55</v>
      </c>
      <c r="D9" s="10"/>
      <c r="E9" s="10"/>
      <c r="F9" s="10" t="s">
        <v>53</v>
      </c>
      <c r="G9" s="21">
        <f>2.8*73</f>
        <v>204.4</v>
      </c>
      <c r="H9" s="10"/>
      <c r="I9" s="10"/>
      <c r="J9" s="10"/>
    </row>
    <row r="10" spans="1:10" s="16" customFormat="1" ht="17.45" customHeight="1" x14ac:dyDescent="0.15">
      <c r="A10" s="10">
        <v>6</v>
      </c>
      <c r="B10" s="10"/>
      <c r="C10" s="10" t="s">
        <v>56</v>
      </c>
      <c r="D10" s="10"/>
      <c r="E10" s="10"/>
      <c r="F10" s="10" t="s">
        <v>57</v>
      </c>
      <c r="G10" s="21">
        <v>1</v>
      </c>
      <c r="H10" s="10"/>
      <c r="I10" s="10"/>
      <c r="J10" s="10"/>
    </row>
    <row r="11" spans="1:10" s="16" customFormat="1" ht="17.45" customHeight="1" x14ac:dyDescent="0.15">
      <c r="A11" s="10">
        <v>7</v>
      </c>
      <c r="B11" s="10"/>
      <c r="C11" s="11" t="s">
        <v>58</v>
      </c>
      <c r="D11" s="10"/>
      <c r="E11" s="10"/>
      <c r="F11" s="10" t="s">
        <v>59</v>
      </c>
      <c r="G11" s="21">
        <v>1</v>
      </c>
      <c r="H11" s="10"/>
      <c r="I11" s="10"/>
      <c r="J11" s="10"/>
    </row>
    <row r="12" spans="1:10" s="16" customFormat="1" ht="17.45" customHeight="1" x14ac:dyDescent="0.15">
      <c r="A12" s="10">
        <v>8</v>
      </c>
      <c r="B12" s="10"/>
      <c r="C12" s="10" t="s">
        <v>60</v>
      </c>
      <c r="D12" s="10"/>
      <c r="E12" s="10"/>
      <c r="F12" s="10" t="s">
        <v>59</v>
      </c>
      <c r="G12" s="21">
        <v>1</v>
      </c>
      <c r="H12" s="10"/>
      <c r="I12" s="10"/>
      <c r="J12" s="10"/>
    </row>
    <row r="13" spans="1:10" s="16" customFormat="1" ht="17.45" customHeight="1" x14ac:dyDescent="0.15">
      <c r="A13" s="10">
        <v>9</v>
      </c>
      <c r="B13" s="10"/>
      <c r="C13" s="10" t="s">
        <v>61</v>
      </c>
      <c r="D13" s="10"/>
      <c r="E13" s="10"/>
      <c r="F13" s="10" t="s">
        <v>59</v>
      </c>
      <c r="G13" s="21">
        <v>1</v>
      </c>
      <c r="H13" s="10"/>
      <c r="I13" s="10"/>
      <c r="J13" s="10"/>
    </row>
    <row r="14" spans="1:10" s="16" customFormat="1" ht="17.45" customHeight="1" x14ac:dyDescent="0.15">
      <c r="A14" s="10">
        <v>10</v>
      </c>
      <c r="B14" s="10"/>
      <c r="C14" s="10" t="s">
        <v>62</v>
      </c>
      <c r="D14" s="10"/>
      <c r="E14" s="10"/>
      <c r="F14" s="10" t="s">
        <v>53</v>
      </c>
      <c r="G14" s="21">
        <f>7.5*2.3</f>
        <v>17.25</v>
      </c>
      <c r="H14" s="10"/>
      <c r="I14" s="10"/>
      <c r="J14" s="10"/>
    </row>
    <row r="15" spans="1:10" s="16" customFormat="1" ht="17.45" customHeight="1" x14ac:dyDescent="0.15">
      <c r="A15" s="10">
        <v>11</v>
      </c>
      <c r="B15" s="10"/>
      <c r="C15" s="11" t="s">
        <v>63</v>
      </c>
      <c r="D15" s="10"/>
      <c r="E15" s="10"/>
      <c r="F15" s="10" t="s">
        <v>53</v>
      </c>
      <c r="G15" s="21">
        <f>ROUND((85+32+15.31+32)*2.5,2)</f>
        <v>410.78</v>
      </c>
      <c r="H15" s="10"/>
      <c r="I15" s="10"/>
      <c r="J15" s="10"/>
    </row>
    <row r="16" spans="1:10" s="16" customFormat="1" ht="17.45" customHeight="1" x14ac:dyDescent="0.15">
      <c r="A16" s="10">
        <v>12</v>
      </c>
      <c r="B16" s="10"/>
      <c r="C16" s="10" t="s">
        <v>64</v>
      </c>
      <c r="D16" s="10"/>
      <c r="E16" s="10"/>
      <c r="F16" s="10" t="s">
        <v>39</v>
      </c>
      <c r="G16" s="21">
        <f>1*1*3*2</f>
        <v>6</v>
      </c>
      <c r="H16" s="10"/>
      <c r="I16" s="10"/>
      <c r="J16" s="10"/>
    </row>
    <row r="17" spans="1:10" s="16" customFormat="1" ht="17.45" customHeight="1" x14ac:dyDescent="0.15">
      <c r="A17" s="10">
        <v>13</v>
      </c>
      <c r="B17" s="10"/>
      <c r="C17" s="10" t="s">
        <v>65</v>
      </c>
      <c r="D17" s="10"/>
      <c r="E17" s="10"/>
      <c r="F17" s="10" t="s">
        <v>53</v>
      </c>
      <c r="G17" s="21">
        <f>7*2.5</f>
        <v>17.5</v>
      </c>
      <c r="H17" s="10"/>
      <c r="I17" s="10"/>
      <c r="J17" s="10"/>
    </row>
    <row r="18" spans="1:10" s="16" customFormat="1" ht="17.45" customHeight="1" x14ac:dyDescent="0.15">
      <c r="A18" s="10">
        <v>14</v>
      </c>
      <c r="B18" s="10"/>
      <c r="C18" s="31" t="s">
        <v>66</v>
      </c>
      <c r="D18" s="10"/>
      <c r="E18" s="10"/>
      <c r="F18" s="10" t="s">
        <v>39</v>
      </c>
      <c r="G18" s="21">
        <f>2*4*1.7</f>
        <v>13.6</v>
      </c>
      <c r="H18" s="10"/>
      <c r="I18" s="10"/>
      <c r="J18" s="10"/>
    </row>
    <row r="19" spans="1:10" s="16" customFormat="1" ht="17.45" customHeight="1" x14ac:dyDescent="0.15">
      <c r="A19" s="10">
        <v>15</v>
      </c>
      <c r="B19" s="10"/>
      <c r="C19" s="31" t="s">
        <v>67</v>
      </c>
      <c r="D19" s="10"/>
      <c r="E19" s="10"/>
      <c r="F19" s="10" t="s">
        <v>53</v>
      </c>
      <c r="G19" s="21">
        <f>2*4</f>
        <v>8</v>
      </c>
      <c r="H19" s="10"/>
      <c r="I19" s="10"/>
      <c r="J19" s="10"/>
    </row>
    <row r="20" spans="1:10" s="16" customFormat="1" ht="17.45" customHeight="1" x14ac:dyDescent="0.15">
      <c r="A20" s="10">
        <v>16</v>
      </c>
      <c r="B20" s="10"/>
      <c r="C20" s="10" t="s">
        <v>68</v>
      </c>
      <c r="D20" s="10"/>
      <c r="E20" s="10"/>
      <c r="F20" s="10" t="s">
        <v>39</v>
      </c>
      <c r="G20" s="21">
        <f>ROUND(1.9*1.4*1.2,2)</f>
        <v>3.19</v>
      </c>
      <c r="H20" s="10"/>
      <c r="I20" s="10"/>
      <c r="J20" s="10"/>
    </row>
    <row r="21" spans="1:10" s="16" customFormat="1" ht="17.45" customHeight="1" x14ac:dyDescent="0.15">
      <c r="A21" s="10">
        <v>17</v>
      </c>
      <c r="B21" s="10"/>
      <c r="C21" s="10" t="s">
        <v>69</v>
      </c>
      <c r="D21" s="10"/>
      <c r="E21" s="10"/>
      <c r="F21" s="10" t="s">
        <v>53</v>
      </c>
      <c r="G21" s="21">
        <f>7*2.5</f>
        <v>17.5</v>
      </c>
      <c r="H21" s="10"/>
      <c r="I21" s="10"/>
      <c r="J21" s="10"/>
    </row>
    <row r="22" spans="1:10" s="16" customFormat="1" ht="17.45" customHeight="1" x14ac:dyDescent="0.15">
      <c r="A22" s="10">
        <v>18</v>
      </c>
      <c r="B22" s="10"/>
      <c r="C22" s="10" t="s">
        <v>70</v>
      </c>
      <c r="D22" s="10"/>
      <c r="E22" s="10"/>
      <c r="F22" s="10" t="s">
        <v>39</v>
      </c>
      <c r="G22" s="21">
        <f>1*1*3*2</f>
        <v>6</v>
      </c>
      <c r="H22" s="10"/>
      <c r="I22" s="10"/>
      <c r="J22" s="10"/>
    </row>
    <row r="23" spans="1:10" s="16" customFormat="1" ht="17.45" customHeight="1" x14ac:dyDescent="0.15">
      <c r="A23" s="10">
        <v>19</v>
      </c>
      <c r="B23" s="10"/>
      <c r="C23" s="10" t="s">
        <v>71</v>
      </c>
      <c r="D23" s="10"/>
      <c r="E23" s="10"/>
      <c r="F23" s="10" t="s">
        <v>72</v>
      </c>
      <c r="G23" s="21">
        <v>1</v>
      </c>
      <c r="H23" s="10"/>
      <c r="I23" s="10"/>
      <c r="J23" s="10"/>
    </row>
    <row r="24" spans="1:10" s="16" customFormat="1" ht="17.45" customHeight="1" x14ac:dyDescent="0.15">
      <c r="A24" s="10">
        <v>20</v>
      </c>
      <c r="B24" s="10"/>
      <c r="C24" s="10" t="s">
        <v>73</v>
      </c>
      <c r="D24" s="10" t="s">
        <v>74</v>
      </c>
      <c r="E24" s="10"/>
      <c r="F24" s="10" t="s">
        <v>37</v>
      </c>
      <c r="G24" s="13">
        <v>340</v>
      </c>
      <c r="H24" s="27"/>
      <c r="I24" s="10"/>
      <c r="J24" s="10"/>
    </row>
    <row r="25" spans="1:10" s="16" customFormat="1" ht="17.45" customHeight="1" x14ac:dyDescent="0.15">
      <c r="A25" s="10">
        <v>21</v>
      </c>
      <c r="B25" s="10"/>
      <c r="C25" s="10" t="s">
        <v>75</v>
      </c>
      <c r="D25" s="10"/>
      <c r="E25" s="10"/>
      <c r="F25" s="10" t="s">
        <v>53</v>
      </c>
      <c r="G25" s="13">
        <f>1.5*9</f>
        <v>13.5</v>
      </c>
      <c r="H25" s="27"/>
      <c r="I25" s="10"/>
      <c r="J25" s="14"/>
    </row>
    <row r="26" spans="1:10" s="16" customFormat="1" ht="17.45" customHeight="1" x14ac:dyDescent="0.15">
      <c r="A26" s="10">
        <v>22</v>
      </c>
      <c r="B26" s="10"/>
      <c r="C26" s="10" t="s">
        <v>76</v>
      </c>
      <c r="D26" s="10"/>
      <c r="E26" s="10"/>
      <c r="F26" s="10" t="s">
        <v>53</v>
      </c>
      <c r="G26" s="13">
        <f>6*4</f>
        <v>24</v>
      </c>
      <c r="H26" s="27"/>
      <c r="I26" s="10"/>
      <c r="J26" s="14"/>
    </row>
    <row r="27" spans="1:10" s="25" customFormat="1" ht="17.45" customHeight="1" x14ac:dyDescent="0.15">
      <c r="A27" s="7"/>
      <c r="B27" s="7"/>
      <c r="C27" s="9" t="s">
        <v>36</v>
      </c>
      <c r="D27" s="7"/>
      <c r="E27" s="7"/>
      <c r="F27" s="7"/>
      <c r="G27" s="7"/>
      <c r="H27" s="7"/>
      <c r="I27" s="7"/>
      <c r="J27" s="7"/>
    </row>
  </sheetData>
  <autoFilter ref="A4:N27" xr:uid="{00000000-0009-0000-0000-000002000000}"/>
  <mergeCells count="2">
    <mergeCell ref="A1:J1"/>
    <mergeCell ref="A2:J2"/>
  </mergeCells>
  <phoneticPr fontId="18" type="noConversion"/>
  <pageMargins left="0.70833333333333304" right="0.70833333333333304" top="0.74791666666666701" bottom="0.74791666666666701" header="0.31458333333333299" footer="0.31458333333333299"/>
  <pageSetup paperSize="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2">
    <pageSetUpPr fitToPage="1"/>
  </sheetPr>
  <dimension ref="A1:J12"/>
  <sheetViews>
    <sheetView view="pageBreakPreview" zoomScaleNormal="85" workbookViewId="0">
      <pane ySplit="4" topLeftCell="A5" activePane="bottomLeft" state="frozen"/>
      <selection pane="bottomLeft" sqref="A1:I1"/>
    </sheetView>
  </sheetViews>
  <sheetFormatPr defaultColWidth="9" defaultRowHeight="15" x14ac:dyDescent="0.15"/>
  <cols>
    <col min="1" max="1" width="5.125" style="1" customWidth="1"/>
    <col min="2" max="2" width="15.625" style="1" hidden="1" customWidth="1"/>
    <col min="3" max="3" width="29.125" style="1" customWidth="1"/>
    <col min="4" max="4" width="24.5" style="1" customWidth="1"/>
    <col min="5" max="5" width="23.625" style="1" customWidth="1"/>
    <col min="6" max="6" width="9.875" style="1" customWidth="1"/>
    <col min="7" max="7" width="8.5" style="1" customWidth="1"/>
    <col min="8" max="8" width="13.5" style="1" customWidth="1"/>
    <col min="9" max="9" width="25.875" style="1" customWidth="1"/>
    <col min="10" max="10" width="18.75" style="1" customWidth="1"/>
    <col min="11" max="16384" width="9" style="1"/>
  </cols>
  <sheetData>
    <row r="1" spans="1:10" ht="30" customHeight="1" x14ac:dyDescent="0.15">
      <c r="A1" s="42" t="s">
        <v>78</v>
      </c>
      <c r="B1" s="43"/>
      <c r="C1" s="43"/>
      <c r="D1" s="43"/>
      <c r="E1" s="43"/>
      <c r="F1" s="43"/>
      <c r="G1" s="43"/>
      <c r="H1" s="43"/>
      <c r="I1" s="43"/>
    </row>
    <row r="2" spans="1:10" ht="21" customHeight="1" x14ac:dyDescent="0.15">
      <c r="A2" s="45"/>
      <c r="B2" s="45"/>
      <c r="C2" s="45"/>
      <c r="D2" s="45"/>
      <c r="E2" s="45"/>
      <c r="F2" s="45"/>
      <c r="G2" s="45"/>
      <c r="H2" s="45"/>
      <c r="I2" s="45"/>
    </row>
    <row r="3" spans="1:10" ht="19.5" customHeight="1" x14ac:dyDescent="0.15">
      <c r="A3" s="3"/>
      <c r="B3" s="4"/>
      <c r="C3" s="4"/>
      <c r="D3" s="4"/>
      <c r="E3" s="4"/>
      <c r="F3" s="4"/>
      <c r="G3" s="4"/>
      <c r="H3" s="4"/>
      <c r="I3" s="5"/>
    </row>
    <row r="4" spans="1:10" s="2" customFormat="1" ht="18" customHeight="1" x14ac:dyDescent="0.15">
      <c r="A4" s="6" t="s">
        <v>41</v>
      </c>
      <c r="B4" s="7" t="s">
        <v>42</v>
      </c>
      <c r="C4" s="6" t="s">
        <v>43</v>
      </c>
      <c r="D4" s="6" t="s">
        <v>44</v>
      </c>
      <c r="E4" s="6" t="s">
        <v>45</v>
      </c>
      <c r="F4" s="8" t="s">
        <v>46</v>
      </c>
      <c r="G4" s="6" t="s">
        <v>47</v>
      </c>
      <c r="H4" s="7" t="s">
        <v>48</v>
      </c>
      <c r="I4" s="6" t="s">
        <v>50</v>
      </c>
    </row>
    <row r="5" spans="1:10" ht="27" customHeight="1" x14ac:dyDescent="0.15">
      <c r="A5" s="10">
        <v>1</v>
      </c>
      <c r="B5" s="10" t="s">
        <v>81</v>
      </c>
      <c r="C5" s="29" t="s">
        <v>82</v>
      </c>
      <c r="D5" s="10" t="s">
        <v>83</v>
      </c>
      <c r="E5" s="10"/>
      <c r="F5" s="30" t="s">
        <v>84</v>
      </c>
      <c r="G5" s="30">
        <f>1.2*1.5*4+0.8*2+2*1.5</f>
        <v>11.799999999999999</v>
      </c>
      <c r="H5" s="24">
        <v>37986</v>
      </c>
      <c r="I5" s="29" t="s">
        <v>23</v>
      </c>
      <c r="J5" s="5"/>
    </row>
    <row r="6" spans="1:10" customFormat="1" ht="27" customHeight="1" x14ac:dyDescent="0.15">
      <c r="A6" s="10"/>
      <c r="B6" s="10"/>
      <c r="C6" s="10"/>
      <c r="D6" s="10"/>
      <c r="E6" s="10"/>
      <c r="F6" s="10"/>
      <c r="G6" s="12"/>
      <c r="H6" s="24"/>
      <c r="I6" s="11"/>
    </row>
    <row r="7" spans="1:10" customFormat="1" ht="27" customHeight="1" x14ac:dyDescent="0.15">
      <c r="A7" s="10"/>
      <c r="B7" s="10"/>
      <c r="C7" s="10"/>
      <c r="D7" s="10"/>
      <c r="E7" s="10"/>
      <c r="F7" s="10"/>
      <c r="G7" s="12"/>
      <c r="H7" s="24"/>
      <c r="I7" s="11"/>
    </row>
    <row r="8" spans="1:10" s="2" customFormat="1" ht="27" customHeight="1" x14ac:dyDescent="0.15">
      <c r="A8" s="22"/>
      <c r="B8" s="7" t="s">
        <v>77</v>
      </c>
      <c r="C8" s="7" t="s">
        <v>77</v>
      </c>
      <c r="D8" s="7"/>
      <c r="E8" s="7"/>
      <c r="F8" s="7"/>
      <c r="G8" s="23"/>
      <c r="H8" s="7"/>
      <c r="I8" s="22"/>
    </row>
    <row r="9" spans="1:10" ht="27" customHeight="1" x14ac:dyDescent="0.15"/>
    <row r="12" spans="1:10" x14ac:dyDescent="0.15">
      <c r="I12" s="17"/>
    </row>
  </sheetData>
  <autoFilter ref="A4:K8" xr:uid="{00000000-0009-0000-0000-000005000000}"/>
  <mergeCells count="2">
    <mergeCell ref="A1:I1"/>
    <mergeCell ref="A2:I2"/>
  </mergeCells>
  <phoneticPr fontId="18" type="noConversion"/>
  <pageMargins left="0.70833333333333304" right="0.70833333333333304" top="0.74791666666666701" bottom="0.74791666666666701" header="0.31458333333333299" footer="0.31458333333333299"/>
  <pageSetup paperSize="9" scale="95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3">
    <pageSetUpPr fitToPage="1"/>
  </sheetPr>
  <dimension ref="A1:K55"/>
  <sheetViews>
    <sheetView view="pageBreakPreview" zoomScaleNormal="85" workbookViewId="0">
      <pane ySplit="4" topLeftCell="A5" activePane="bottomLeft" state="frozen"/>
      <selection pane="bottomLeft" sqref="A1:K1"/>
    </sheetView>
  </sheetViews>
  <sheetFormatPr defaultColWidth="9" defaultRowHeight="15" x14ac:dyDescent="0.15"/>
  <cols>
    <col min="1" max="1" width="5.125" style="1" customWidth="1"/>
    <col min="2" max="2" width="15.625" style="1" hidden="1" customWidth="1"/>
    <col min="3" max="3" width="29.125" style="1" customWidth="1"/>
    <col min="4" max="4" width="24.5" style="1" customWidth="1"/>
    <col min="5" max="5" width="23.625" style="1" customWidth="1"/>
    <col min="6" max="6" width="9.875" style="1" customWidth="1"/>
    <col min="7" max="7" width="8.5" style="1" customWidth="1"/>
    <col min="8" max="8" width="13.5" style="1" customWidth="1"/>
    <col min="9" max="9" width="13.5" style="1" hidden="1" customWidth="1"/>
    <col min="10" max="10" width="13.875" style="1" hidden="1" customWidth="1"/>
    <col min="11" max="11" width="44.125" style="1" customWidth="1"/>
    <col min="12" max="16384" width="9" style="1"/>
  </cols>
  <sheetData>
    <row r="1" spans="1:11" ht="30" customHeight="1" x14ac:dyDescent="0.15">
      <c r="A1" s="42" t="s">
        <v>85</v>
      </c>
      <c r="B1" s="43"/>
      <c r="C1" s="43"/>
      <c r="D1" s="43"/>
      <c r="E1" s="43"/>
      <c r="F1" s="43"/>
      <c r="G1" s="43"/>
      <c r="H1" s="43"/>
      <c r="I1" s="43"/>
      <c r="J1" s="43"/>
      <c r="K1" s="43"/>
    </row>
    <row r="2" spans="1:11" ht="21" customHeight="1" x14ac:dyDescent="0.15">
      <c r="A2" s="45"/>
      <c r="B2" s="45"/>
      <c r="C2" s="45"/>
      <c r="D2" s="45"/>
      <c r="E2" s="45"/>
      <c r="F2" s="45"/>
      <c r="G2" s="45"/>
      <c r="H2" s="45"/>
      <c r="I2" s="45"/>
      <c r="J2" s="45"/>
      <c r="K2" s="45"/>
    </row>
    <row r="3" spans="1:11" ht="19.5" customHeight="1" x14ac:dyDescent="0.15">
      <c r="A3" s="3"/>
      <c r="B3" s="4"/>
      <c r="C3" s="4"/>
      <c r="D3" s="4"/>
      <c r="E3" s="4"/>
      <c r="F3" s="4"/>
      <c r="G3" s="4"/>
      <c r="H3" s="4"/>
      <c r="I3" s="4"/>
      <c r="J3" s="4"/>
      <c r="K3" s="5"/>
    </row>
    <row r="4" spans="1:11" s="2" customFormat="1" ht="18" customHeight="1" x14ac:dyDescent="0.15">
      <c r="A4" s="6" t="s">
        <v>41</v>
      </c>
      <c r="B4" s="7" t="s">
        <v>42</v>
      </c>
      <c r="C4" s="6" t="s">
        <v>43</v>
      </c>
      <c r="D4" s="6" t="s">
        <v>44</v>
      </c>
      <c r="E4" s="6" t="s">
        <v>45</v>
      </c>
      <c r="F4" s="8" t="s">
        <v>46</v>
      </c>
      <c r="G4" s="6" t="s">
        <v>47</v>
      </c>
      <c r="H4" s="7" t="s">
        <v>48</v>
      </c>
      <c r="I4" s="7" t="s">
        <v>79</v>
      </c>
      <c r="J4" s="9" t="s">
        <v>80</v>
      </c>
      <c r="K4" s="6" t="s">
        <v>50</v>
      </c>
    </row>
    <row r="5" spans="1:11" ht="18" customHeight="1" x14ac:dyDescent="0.15">
      <c r="A5" s="10">
        <v>1</v>
      </c>
      <c r="B5" s="10" t="s">
        <v>81</v>
      </c>
      <c r="C5" s="10" t="s">
        <v>86</v>
      </c>
      <c r="D5" s="10" t="s">
        <v>83</v>
      </c>
      <c r="E5" s="10"/>
      <c r="F5" s="10" t="s">
        <v>87</v>
      </c>
      <c r="G5" s="12">
        <v>1</v>
      </c>
      <c r="H5" s="24">
        <v>37986</v>
      </c>
      <c r="I5" s="12"/>
      <c r="J5" s="13"/>
      <c r="K5" s="11"/>
    </row>
    <row r="6" spans="1:11" ht="18" customHeight="1" x14ac:dyDescent="0.15">
      <c r="A6" s="10">
        <v>2</v>
      </c>
      <c r="B6" s="10"/>
      <c r="C6" s="10" t="s">
        <v>88</v>
      </c>
      <c r="D6" s="10" t="s">
        <v>89</v>
      </c>
      <c r="E6" s="10" t="s">
        <v>90</v>
      </c>
      <c r="F6" s="10" t="s">
        <v>87</v>
      </c>
      <c r="G6" s="12">
        <v>1</v>
      </c>
      <c r="H6" s="24">
        <v>35278</v>
      </c>
      <c r="I6" s="12"/>
      <c r="J6" s="13"/>
      <c r="K6" s="15" t="s">
        <v>91</v>
      </c>
    </row>
    <row r="7" spans="1:11" ht="18" customHeight="1" x14ac:dyDescent="0.15">
      <c r="A7" s="10">
        <v>3</v>
      </c>
      <c r="B7" s="10" t="s">
        <v>92</v>
      </c>
      <c r="C7" s="10" t="s">
        <v>93</v>
      </c>
      <c r="D7" s="10" t="s">
        <v>89</v>
      </c>
      <c r="E7" s="10" t="s">
        <v>90</v>
      </c>
      <c r="F7" s="10" t="s">
        <v>87</v>
      </c>
      <c r="G7" s="12">
        <v>1</v>
      </c>
      <c r="H7" s="24">
        <v>35278</v>
      </c>
      <c r="I7" s="12"/>
      <c r="J7" s="13"/>
      <c r="K7" s="14"/>
    </row>
    <row r="8" spans="1:11" ht="18" customHeight="1" x14ac:dyDescent="0.15">
      <c r="A8" s="10">
        <v>4</v>
      </c>
      <c r="B8" s="10"/>
      <c r="C8" s="10" t="s">
        <v>94</v>
      </c>
      <c r="D8" s="10"/>
      <c r="E8" s="10"/>
      <c r="F8" s="10" t="s">
        <v>95</v>
      </c>
      <c r="G8" s="12">
        <v>1</v>
      </c>
      <c r="H8" s="24">
        <v>37591</v>
      </c>
      <c r="I8" s="12"/>
      <c r="J8" s="13"/>
      <c r="K8" s="14"/>
    </row>
    <row r="9" spans="1:11" ht="18" customHeight="1" x14ac:dyDescent="0.15">
      <c r="A9" s="10">
        <v>5</v>
      </c>
      <c r="B9" s="10"/>
      <c r="C9" s="10" t="s">
        <v>96</v>
      </c>
      <c r="D9" s="10" t="s">
        <v>97</v>
      </c>
      <c r="E9" s="10" t="s">
        <v>90</v>
      </c>
      <c r="F9" s="10" t="s">
        <v>87</v>
      </c>
      <c r="G9" s="12">
        <v>1</v>
      </c>
      <c r="H9" s="24">
        <v>35278</v>
      </c>
      <c r="I9" s="12"/>
      <c r="J9" s="13"/>
      <c r="K9" s="14"/>
    </row>
    <row r="10" spans="1:11" ht="18" customHeight="1" x14ac:dyDescent="0.15">
      <c r="A10" s="10">
        <v>6</v>
      </c>
      <c r="B10" s="10"/>
      <c r="C10" s="10" t="s">
        <v>98</v>
      </c>
      <c r="D10" s="10" t="s">
        <v>99</v>
      </c>
      <c r="E10" s="10" t="s">
        <v>90</v>
      </c>
      <c r="F10" s="10" t="s">
        <v>87</v>
      </c>
      <c r="G10" s="12">
        <v>1</v>
      </c>
      <c r="H10" s="24">
        <v>35278</v>
      </c>
      <c r="I10" s="12"/>
      <c r="J10" s="13"/>
      <c r="K10" s="14"/>
    </row>
    <row r="11" spans="1:11" ht="18" customHeight="1" x14ac:dyDescent="0.15">
      <c r="A11" s="10">
        <v>7</v>
      </c>
      <c r="B11" s="10"/>
      <c r="C11" s="10" t="s">
        <v>100</v>
      </c>
      <c r="D11" s="10" t="s">
        <v>101</v>
      </c>
      <c r="E11" s="10" t="s">
        <v>90</v>
      </c>
      <c r="F11" s="10" t="s">
        <v>87</v>
      </c>
      <c r="G11" s="12">
        <v>1</v>
      </c>
      <c r="H11" s="24">
        <v>35278</v>
      </c>
      <c r="I11" s="12"/>
      <c r="J11" s="13"/>
      <c r="K11" s="15" t="s">
        <v>102</v>
      </c>
    </row>
    <row r="12" spans="1:11" ht="18" customHeight="1" x14ac:dyDescent="0.15">
      <c r="A12" s="10">
        <v>8</v>
      </c>
      <c r="B12" s="10"/>
      <c r="C12" s="10" t="s">
        <v>103</v>
      </c>
      <c r="D12" s="10" t="s">
        <v>104</v>
      </c>
      <c r="E12" s="10" t="s">
        <v>105</v>
      </c>
      <c r="F12" s="10" t="s">
        <v>87</v>
      </c>
      <c r="G12" s="12">
        <v>1</v>
      </c>
      <c r="H12" s="24">
        <v>35278</v>
      </c>
      <c r="I12" s="12"/>
      <c r="J12" s="13"/>
      <c r="K12" s="14"/>
    </row>
    <row r="13" spans="1:11" ht="18" customHeight="1" x14ac:dyDescent="0.15">
      <c r="A13" s="10">
        <v>9</v>
      </c>
      <c r="B13" s="10"/>
      <c r="C13" s="10" t="s">
        <v>106</v>
      </c>
      <c r="D13" s="10" t="s">
        <v>107</v>
      </c>
      <c r="E13" s="10" t="s">
        <v>108</v>
      </c>
      <c r="F13" s="10" t="s">
        <v>87</v>
      </c>
      <c r="G13" s="12">
        <v>1</v>
      </c>
      <c r="H13" s="24">
        <v>35278</v>
      </c>
      <c r="I13" s="12"/>
      <c r="J13" s="13"/>
      <c r="K13" s="14"/>
    </row>
    <row r="14" spans="1:11" ht="18" customHeight="1" x14ac:dyDescent="0.15">
      <c r="A14" s="10">
        <v>10</v>
      </c>
      <c r="B14" s="10"/>
      <c r="C14" s="10" t="s">
        <v>109</v>
      </c>
      <c r="D14" s="10">
        <v>4995</v>
      </c>
      <c r="E14" s="10" t="s">
        <v>110</v>
      </c>
      <c r="F14" s="10" t="s">
        <v>87</v>
      </c>
      <c r="G14" s="12">
        <v>1</v>
      </c>
      <c r="H14" s="24">
        <v>37196</v>
      </c>
      <c r="I14" s="12"/>
      <c r="J14" s="13"/>
      <c r="K14" s="14"/>
    </row>
    <row r="15" spans="1:11" ht="18" customHeight="1" x14ac:dyDescent="0.15">
      <c r="A15" s="10">
        <v>11</v>
      </c>
      <c r="B15" s="10" t="s">
        <v>111</v>
      </c>
      <c r="C15" s="10" t="s">
        <v>112</v>
      </c>
      <c r="D15" s="10" t="s">
        <v>113</v>
      </c>
      <c r="E15" s="10" t="s">
        <v>114</v>
      </c>
      <c r="F15" s="10" t="s">
        <v>87</v>
      </c>
      <c r="G15" s="12">
        <v>1</v>
      </c>
      <c r="H15" s="24">
        <v>35278</v>
      </c>
      <c r="I15" s="12"/>
      <c r="J15" s="13"/>
      <c r="K15" s="14"/>
    </row>
    <row r="16" spans="1:11" ht="18" customHeight="1" x14ac:dyDescent="0.15">
      <c r="A16" s="10">
        <v>12</v>
      </c>
      <c r="B16" s="10"/>
      <c r="C16" s="10" t="s">
        <v>112</v>
      </c>
      <c r="D16" s="10" t="s">
        <v>113</v>
      </c>
      <c r="E16" s="10" t="s">
        <v>114</v>
      </c>
      <c r="F16" s="10" t="s">
        <v>87</v>
      </c>
      <c r="G16" s="12">
        <v>1</v>
      </c>
      <c r="H16" s="24">
        <v>35278</v>
      </c>
      <c r="I16" s="12"/>
      <c r="J16" s="13"/>
      <c r="K16" s="14"/>
    </row>
    <row r="17" spans="1:11" ht="18" customHeight="1" x14ac:dyDescent="0.15">
      <c r="A17" s="10">
        <v>13</v>
      </c>
      <c r="B17" s="10"/>
      <c r="C17" s="10" t="s">
        <v>112</v>
      </c>
      <c r="D17" s="10" t="s">
        <v>113</v>
      </c>
      <c r="E17" s="10" t="s">
        <v>114</v>
      </c>
      <c r="F17" s="10" t="s">
        <v>87</v>
      </c>
      <c r="G17" s="12">
        <v>1</v>
      </c>
      <c r="H17" s="24">
        <v>35278</v>
      </c>
      <c r="I17" s="12"/>
      <c r="J17" s="13"/>
      <c r="K17" s="14"/>
    </row>
    <row r="18" spans="1:11" ht="18" customHeight="1" x14ac:dyDescent="0.15">
      <c r="A18" s="10">
        <v>14</v>
      </c>
      <c r="B18" s="10"/>
      <c r="C18" s="10" t="s">
        <v>112</v>
      </c>
      <c r="D18" s="10" t="s">
        <v>113</v>
      </c>
      <c r="E18" s="10" t="s">
        <v>114</v>
      </c>
      <c r="F18" s="10" t="s">
        <v>87</v>
      </c>
      <c r="G18" s="12">
        <v>1</v>
      </c>
      <c r="H18" s="24">
        <v>35278</v>
      </c>
      <c r="I18" s="12"/>
      <c r="J18" s="13"/>
      <c r="K18" s="14"/>
    </row>
    <row r="19" spans="1:11" ht="18" customHeight="1" x14ac:dyDescent="0.15">
      <c r="A19" s="10">
        <v>15</v>
      </c>
      <c r="B19" s="10"/>
      <c r="C19" s="10" t="s">
        <v>115</v>
      </c>
      <c r="D19" s="10" t="s">
        <v>116</v>
      </c>
      <c r="E19" s="10" t="s">
        <v>114</v>
      </c>
      <c r="F19" s="10" t="s">
        <v>87</v>
      </c>
      <c r="G19" s="12">
        <v>1</v>
      </c>
      <c r="H19" s="24">
        <v>35278</v>
      </c>
      <c r="I19" s="12"/>
      <c r="J19" s="13"/>
      <c r="K19" s="14"/>
    </row>
    <row r="20" spans="1:11" ht="18" customHeight="1" x14ac:dyDescent="0.15">
      <c r="A20" s="10">
        <v>16</v>
      </c>
      <c r="B20" s="10"/>
      <c r="C20" s="10" t="s">
        <v>117</v>
      </c>
      <c r="D20" s="10" t="s">
        <v>116</v>
      </c>
      <c r="E20" s="10" t="s">
        <v>114</v>
      </c>
      <c r="F20" s="10" t="s">
        <v>87</v>
      </c>
      <c r="G20" s="12">
        <v>1</v>
      </c>
      <c r="H20" s="24">
        <v>35278</v>
      </c>
      <c r="I20" s="12"/>
      <c r="J20" s="13"/>
      <c r="K20" s="14"/>
    </row>
    <row r="21" spans="1:11" ht="18" customHeight="1" x14ac:dyDescent="0.15">
      <c r="A21" s="10">
        <v>17</v>
      </c>
      <c r="B21" s="10"/>
      <c r="C21" s="10" t="s">
        <v>118</v>
      </c>
      <c r="D21" s="10" t="s">
        <v>119</v>
      </c>
      <c r="E21" s="10" t="s">
        <v>120</v>
      </c>
      <c r="F21" s="10" t="s">
        <v>87</v>
      </c>
      <c r="G21" s="12">
        <v>1</v>
      </c>
      <c r="H21" s="24">
        <v>35278</v>
      </c>
      <c r="I21" s="12"/>
      <c r="J21" s="13"/>
      <c r="K21" s="14"/>
    </row>
    <row r="22" spans="1:11" ht="18" customHeight="1" x14ac:dyDescent="0.15">
      <c r="A22" s="10">
        <v>18</v>
      </c>
      <c r="B22" s="10"/>
      <c r="C22" s="10" t="s">
        <v>121</v>
      </c>
      <c r="D22" s="10" t="s">
        <v>122</v>
      </c>
      <c r="E22" s="10" t="s">
        <v>123</v>
      </c>
      <c r="F22" s="10" t="s">
        <v>87</v>
      </c>
      <c r="G22" s="12">
        <v>1</v>
      </c>
      <c r="H22" s="24">
        <v>35278</v>
      </c>
      <c r="I22" s="12"/>
      <c r="J22" s="13"/>
      <c r="K22" s="14"/>
    </row>
    <row r="23" spans="1:11" ht="18" customHeight="1" x14ac:dyDescent="0.15">
      <c r="A23" s="10">
        <v>19</v>
      </c>
      <c r="B23" s="10"/>
      <c r="C23" s="10" t="s">
        <v>124</v>
      </c>
      <c r="D23" s="10" t="s">
        <v>125</v>
      </c>
      <c r="E23" s="10" t="s">
        <v>123</v>
      </c>
      <c r="F23" s="10" t="s">
        <v>126</v>
      </c>
      <c r="G23" s="12">
        <v>1</v>
      </c>
      <c r="H23" s="24">
        <v>43313</v>
      </c>
      <c r="I23" s="12"/>
      <c r="J23" s="13"/>
      <c r="K23" s="14"/>
    </row>
    <row r="24" spans="1:11" ht="18" customHeight="1" x14ac:dyDescent="0.15">
      <c r="A24" s="10">
        <v>20</v>
      </c>
      <c r="B24" s="10"/>
      <c r="C24" s="10" t="s">
        <v>127</v>
      </c>
      <c r="D24" s="10" t="s">
        <v>128</v>
      </c>
      <c r="E24" s="10" t="s">
        <v>123</v>
      </c>
      <c r="F24" s="10" t="s">
        <v>87</v>
      </c>
      <c r="G24" s="12">
        <v>1</v>
      </c>
      <c r="H24" s="24">
        <v>35278</v>
      </c>
      <c r="I24" s="12"/>
      <c r="J24" s="13"/>
      <c r="K24" s="14"/>
    </row>
    <row r="25" spans="1:11" ht="18" customHeight="1" x14ac:dyDescent="0.15">
      <c r="A25" s="10">
        <v>21</v>
      </c>
      <c r="B25" s="10"/>
      <c r="C25" s="10" t="s">
        <v>129</v>
      </c>
      <c r="D25" s="10" t="s">
        <v>130</v>
      </c>
      <c r="E25" s="10" t="s">
        <v>123</v>
      </c>
      <c r="F25" s="10" t="s">
        <v>126</v>
      </c>
      <c r="G25" s="12">
        <v>1</v>
      </c>
      <c r="H25" s="24">
        <v>43374</v>
      </c>
      <c r="I25" s="12"/>
      <c r="J25" s="13"/>
      <c r="K25" s="14"/>
    </row>
    <row r="26" spans="1:11" ht="18" customHeight="1" x14ac:dyDescent="0.15">
      <c r="A26" s="10">
        <v>22</v>
      </c>
      <c r="B26" s="10" t="s">
        <v>131</v>
      </c>
      <c r="C26" s="10" t="s">
        <v>132</v>
      </c>
      <c r="D26" s="10" t="s">
        <v>133</v>
      </c>
      <c r="E26" s="10"/>
      <c r="F26" s="10" t="s">
        <v>87</v>
      </c>
      <c r="G26" s="12">
        <v>1</v>
      </c>
      <c r="H26" s="24">
        <v>35278</v>
      </c>
      <c r="I26" s="12"/>
      <c r="J26" s="13"/>
      <c r="K26" s="14"/>
    </row>
    <row r="27" spans="1:11" ht="18" customHeight="1" x14ac:dyDescent="0.15">
      <c r="A27" s="10">
        <v>23</v>
      </c>
      <c r="B27" s="10"/>
      <c r="C27" s="10" t="s">
        <v>134</v>
      </c>
      <c r="D27" s="10" t="s">
        <v>135</v>
      </c>
      <c r="E27" s="10"/>
      <c r="F27" s="10" t="s">
        <v>126</v>
      </c>
      <c r="G27" s="12">
        <v>1</v>
      </c>
      <c r="H27" s="24">
        <v>43647</v>
      </c>
      <c r="I27" s="12"/>
      <c r="J27" s="13"/>
      <c r="K27" s="14"/>
    </row>
    <row r="28" spans="1:11" ht="18" customHeight="1" x14ac:dyDescent="0.15">
      <c r="A28" s="10">
        <v>24</v>
      </c>
      <c r="B28" s="10"/>
      <c r="C28" s="10" t="s">
        <v>136</v>
      </c>
      <c r="D28" s="10" t="s">
        <v>137</v>
      </c>
      <c r="E28" s="10" t="s">
        <v>138</v>
      </c>
      <c r="F28" s="10" t="s">
        <v>87</v>
      </c>
      <c r="G28" s="12">
        <v>1</v>
      </c>
      <c r="H28" s="24">
        <v>37500</v>
      </c>
      <c r="I28" s="12"/>
      <c r="J28" s="13"/>
      <c r="K28" s="46" t="s">
        <v>139</v>
      </c>
    </row>
    <row r="29" spans="1:11" ht="18" customHeight="1" x14ac:dyDescent="0.15">
      <c r="A29" s="10">
        <v>25</v>
      </c>
      <c r="B29" s="10"/>
      <c r="C29" s="10" t="s">
        <v>140</v>
      </c>
      <c r="D29" s="10"/>
      <c r="E29" s="10" t="s">
        <v>141</v>
      </c>
      <c r="F29" s="10" t="s">
        <v>87</v>
      </c>
      <c r="G29" s="12">
        <v>1</v>
      </c>
      <c r="H29" s="24">
        <v>37500</v>
      </c>
      <c r="I29" s="12"/>
      <c r="J29" s="13"/>
      <c r="K29" s="47"/>
    </row>
    <row r="30" spans="1:11" ht="18" customHeight="1" x14ac:dyDescent="0.15">
      <c r="A30" s="10">
        <v>26</v>
      </c>
      <c r="B30" s="10"/>
      <c r="C30" s="11" t="s">
        <v>142</v>
      </c>
      <c r="D30" s="10" t="s">
        <v>143</v>
      </c>
      <c r="E30" s="10" t="s">
        <v>144</v>
      </c>
      <c r="F30" s="10" t="s">
        <v>87</v>
      </c>
      <c r="G30" s="12">
        <v>1</v>
      </c>
      <c r="H30" s="24">
        <v>35278</v>
      </c>
      <c r="I30" s="12"/>
      <c r="J30" s="13"/>
      <c r="K30" s="14"/>
    </row>
    <row r="31" spans="1:11" ht="18" customHeight="1" x14ac:dyDescent="0.15">
      <c r="A31" s="10">
        <v>27</v>
      </c>
      <c r="B31" s="10"/>
      <c r="C31" s="11" t="s">
        <v>145</v>
      </c>
      <c r="D31" s="10" t="s">
        <v>146</v>
      </c>
      <c r="E31" s="10" t="s">
        <v>144</v>
      </c>
      <c r="F31" s="10" t="s">
        <v>87</v>
      </c>
      <c r="G31" s="12">
        <v>1</v>
      </c>
      <c r="H31" s="24">
        <v>35278</v>
      </c>
      <c r="I31" s="12"/>
      <c r="J31" s="13"/>
      <c r="K31" s="14"/>
    </row>
    <row r="32" spans="1:11" ht="18" customHeight="1" x14ac:dyDescent="0.15">
      <c r="A32" s="10">
        <v>28</v>
      </c>
      <c r="B32" s="10"/>
      <c r="C32" s="11" t="s">
        <v>147</v>
      </c>
      <c r="D32" s="10" t="s">
        <v>148</v>
      </c>
      <c r="E32" s="10" t="s">
        <v>149</v>
      </c>
      <c r="F32" s="10" t="s">
        <v>87</v>
      </c>
      <c r="G32" s="12">
        <v>1</v>
      </c>
      <c r="H32" s="24">
        <v>35278</v>
      </c>
      <c r="I32" s="12"/>
      <c r="J32" s="13"/>
      <c r="K32" s="14"/>
    </row>
    <row r="33" spans="1:11" ht="18" customHeight="1" x14ac:dyDescent="0.15">
      <c r="A33" s="10">
        <v>29</v>
      </c>
      <c r="B33" s="10" t="s">
        <v>150</v>
      </c>
      <c r="C33" s="11" t="s">
        <v>151</v>
      </c>
      <c r="D33" s="10" t="s">
        <v>152</v>
      </c>
      <c r="E33" s="10" t="s">
        <v>149</v>
      </c>
      <c r="F33" s="10" t="s">
        <v>87</v>
      </c>
      <c r="G33" s="12">
        <v>1</v>
      </c>
      <c r="H33" s="24">
        <v>35278</v>
      </c>
      <c r="I33" s="12"/>
      <c r="J33" s="13"/>
      <c r="K33" s="14"/>
    </row>
    <row r="34" spans="1:11" ht="18" customHeight="1" x14ac:dyDescent="0.15">
      <c r="A34" s="10">
        <v>30</v>
      </c>
      <c r="B34" s="10"/>
      <c r="C34" s="10" t="s">
        <v>153</v>
      </c>
      <c r="D34" s="10" t="s">
        <v>154</v>
      </c>
      <c r="E34" s="10"/>
      <c r="F34" s="10" t="s">
        <v>87</v>
      </c>
      <c r="G34" s="12">
        <v>1</v>
      </c>
      <c r="H34" s="24">
        <v>35278</v>
      </c>
      <c r="I34" s="12"/>
      <c r="J34" s="13"/>
      <c r="K34" s="15" t="s">
        <v>139</v>
      </c>
    </row>
    <row r="35" spans="1:11" ht="18" customHeight="1" x14ac:dyDescent="0.15">
      <c r="A35" s="10">
        <v>31</v>
      </c>
      <c r="B35" s="10"/>
      <c r="C35" s="10" t="s">
        <v>155</v>
      </c>
      <c r="D35" s="10"/>
      <c r="E35" s="10"/>
      <c r="F35" s="10" t="s">
        <v>87</v>
      </c>
      <c r="G35" s="12">
        <v>1</v>
      </c>
      <c r="H35" s="24">
        <v>39783</v>
      </c>
      <c r="I35" s="12"/>
      <c r="J35" s="13"/>
      <c r="K35" s="14"/>
    </row>
    <row r="36" spans="1:11" ht="18" customHeight="1" x14ac:dyDescent="0.15">
      <c r="A36" s="10">
        <v>32</v>
      </c>
      <c r="B36" s="10"/>
      <c r="C36" s="10" t="s">
        <v>156</v>
      </c>
      <c r="D36" s="10"/>
      <c r="E36" s="10"/>
      <c r="F36" s="10" t="s">
        <v>87</v>
      </c>
      <c r="G36" s="12">
        <v>1</v>
      </c>
      <c r="H36" s="24">
        <v>40148</v>
      </c>
      <c r="I36" s="12"/>
      <c r="J36" s="13"/>
      <c r="K36" s="14"/>
    </row>
    <row r="37" spans="1:11" ht="18" customHeight="1" x14ac:dyDescent="0.15">
      <c r="A37" s="10">
        <v>33</v>
      </c>
      <c r="B37" s="10"/>
      <c r="C37" s="10" t="s">
        <v>157</v>
      </c>
      <c r="D37" s="10" t="s">
        <v>158</v>
      </c>
      <c r="E37" s="10" t="s">
        <v>159</v>
      </c>
      <c r="F37" s="10" t="s">
        <v>87</v>
      </c>
      <c r="G37" s="12">
        <v>1</v>
      </c>
      <c r="H37" s="24">
        <v>40787</v>
      </c>
      <c r="I37" s="12"/>
      <c r="J37" s="13"/>
      <c r="K37" s="14"/>
    </row>
    <row r="38" spans="1:11" ht="18" customHeight="1" x14ac:dyDescent="0.15">
      <c r="A38" s="10">
        <v>34</v>
      </c>
      <c r="B38" s="10" t="s">
        <v>160</v>
      </c>
      <c r="C38" s="10" t="s">
        <v>161</v>
      </c>
      <c r="D38" s="10" t="s">
        <v>162</v>
      </c>
      <c r="E38" s="10"/>
      <c r="F38" s="10" t="s">
        <v>87</v>
      </c>
      <c r="G38" s="12">
        <v>1</v>
      </c>
      <c r="H38" s="24">
        <v>42705</v>
      </c>
      <c r="I38" s="12"/>
      <c r="J38" s="13"/>
      <c r="K38" s="15" t="s">
        <v>163</v>
      </c>
    </row>
    <row r="39" spans="1:11" ht="18" customHeight="1" x14ac:dyDescent="0.15">
      <c r="A39" s="10">
        <v>35</v>
      </c>
      <c r="B39" s="10"/>
      <c r="C39" s="10" t="s">
        <v>164</v>
      </c>
      <c r="D39" s="10" t="s">
        <v>165</v>
      </c>
      <c r="E39" s="10" t="s">
        <v>159</v>
      </c>
      <c r="F39" s="10" t="s">
        <v>87</v>
      </c>
      <c r="G39" s="12">
        <v>1</v>
      </c>
      <c r="H39" s="24">
        <v>43009</v>
      </c>
      <c r="I39" s="12"/>
      <c r="J39" s="13"/>
      <c r="K39" s="14"/>
    </row>
    <row r="40" spans="1:11" ht="18" customHeight="1" x14ac:dyDescent="0.15">
      <c r="A40" s="10">
        <v>36</v>
      </c>
      <c r="B40" s="10"/>
      <c r="C40" s="10" t="s">
        <v>166</v>
      </c>
      <c r="D40" s="10"/>
      <c r="E40" s="10"/>
      <c r="F40" s="10" t="s">
        <v>87</v>
      </c>
      <c r="G40" s="12">
        <v>1</v>
      </c>
      <c r="H40" s="24">
        <v>43009</v>
      </c>
      <c r="I40" s="12"/>
      <c r="J40" s="13"/>
      <c r="K40" s="14"/>
    </row>
    <row r="41" spans="1:11" ht="18" customHeight="1" x14ac:dyDescent="0.15">
      <c r="A41" s="10">
        <v>37</v>
      </c>
      <c r="B41" s="10"/>
      <c r="C41" s="10" t="s">
        <v>167</v>
      </c>
      <c r="D41" s="10"/>
      <c r="E41" s="10"/>
      <c r="F41" s="10" t="s">
        <v>87</v>
      </c>
      <c r="G41" s="12">
        <v>1</v>
      </c>
      <c r="H41" s="24">
        <v>43770</v>
      </c>
      <c r="I41" s="12"/>
      <c r="J41" s="13"/>
      <c r="K41" s="14"/>
    </row>
    <row r="42" spans="1:11" ht="18" customHeight="1" x14ac:dyDescent="0.15">
      <c r="A42" s="10">
        <v>38</v>
      </c>
      <c r="B42" s="10" t="s">
        <v>168</v>
      </c>
      <c r="C42" s="10" t="s">
        <v>169</v>
      </c>
      <c r="D42" s="10" t="s">
        <v>170</v>
      </c>
      <c r="E42" s="10" t="s">
        <v>171</v>
      </c>
      <c r="F42" s="10" t="s">
        <v>87</v>
      </c>
      <c r="G42" s="12">
        <v>1</v>
      </c>
      <c r="H42" s="24">
        <v>35278</v>
      </c>
      <c r="I42" s="12"/>
      <c r="J42" s="13"/>
      <c r="K42" s="14"/>
    </row>
    <row r="43" spans="1:11" ht="18" customHeight="1" x14ac:dyDescent="0.15">
      <c r="A43" s="10">
        <v>39</v>
      </c>
      <c r="B43" s="10"/>
      <c r="C43" s="10" t="s">
        <v>169</v>
      </c>
      <c r="D43" s="10" t="s">
        <v>172</v>
      </c>
      <c r="E43" s="10" t="s">
        <v>171</v>
      </c>
      <c r="F43" s="10" t="s">
        <v>87</v>
      </c>
      <c r="G43" s="12">
        <v>1</v>
      </c>
      <c r="H43" s="24">
        <v>35278</v>
      </c>
      <c r="I43" s="12"/>
      <c r="J43" s="13"/>
      <c r="K43" s="14"/>
    </row>
    <row r="44" spans="1:11" ht="18" customHeight="1" x14ac:dyDescent="0.15">
      <c r="A44" s="10">
        <v>40</v>
      </c>
      <c r="B44" s="10"/>
      <c r="C44" s="10" t="s">
        <v>173</v>
      </c>
      <c r="D44" s="10"/>
      <c r="E44" s="10"/>
      <c r="F44" s="10" t="s">
        <v>87</v>
      </c>
      <c r="G44" s="12">
        <v>1</v>
      </c>
      <c r="H44" s="24">
        <v>39022</v>
      </c>
      <c r="I44" s="12"/>
      <c r="J44" s="13"/>
      <c r="K44" s="14"/>
    </row>
    <row r="45" spans="1:11" ht="18" customHeight="1" x14ac:dyDescent="0.15">
      <c r="A45" s="10">
        <v>41</v>
      </c>
      <c r="B45" s="10"/>
      <c r="C45" s="10" t="s">
        <v>174</v>
      </c>
      <c r="D45" s="10" t="s">
        <v>175</v>
      </c>
      <c r="E45" s="10" t="s">
        <v>176</v>
      </c>
      <c r="F45" s="10" t="s">
        <v>87</v>
      </c>
      <c r="G45" s="12">
        <v>1</v>
      </c>
      <c r="H45" s="24">
        <v>35278</v>
      </c>
      <c r="I45" s="12"/>
      <c r="J45" s="13"/>
      <c r="K45" s="14"/>
    </row>
    <row r="46" spans="1:11" ht="18" customHeight="1" x14ac:dyDescent="0.15">
      <c r="A46" s="10">
        <v>42</v>
      </c>
      <c r="B46" s="10"/>
      <c r="C46" s="10" t="s">
        <v>177</v>
      </c>
      <c r="D46" s="10" t="s">
        <v>178</v>
      </c>
      <c r="E46" s="10"/>
      <c r="F46" s="10" t="s">
        <v>87</v>
      </c>
      <c r="G46" s="12">
        <v>1</v>
      </c>
      <c r="H46" s="24">
        <v>37956</v>
      </c>
      <c r="I46" s="12"/>
      <c r="J46" s="13"/>
      <c r="K46" s="14"/>
    </row>
    <row r="47" spans="1:11" ht="18" customHeight="1" x14ac:dyDescent="0.15">
      <c r="A47" s="10">
        <v>43</v>
      </c>
      <c r="B47" s="10" t="s">
        <v>179</v>
      </c>
      <c r="C47" s="10" t="s">
        <v>180</v>
      </c>
      <c r="D47" s="10" t="s">
        <v>181</v>
      </c>
      <c r="E47" s="10"/>
      <c r="F47" s="10" t="s">
        <v>87</v>
      </c>
      <c r="G47" s="12">
        <v>1</v>
      </c>
      <c r="H47" s="24">
        <v>43800</v>
      </c>
      <c r="I47" s="12"/>
      <c r="J47" s="13"/>
      <c r="K47" s="14"/>
    </row>
    <row r="48" spans="1:11" ht="18" customHeight="1" x14ac:dyDescent="0.15">
      <c r="A48" s="10">
        <v>44</v>
      </c>
      <c r="B48" s="10"/>
      <c r="C48" s="10" t="s">
        <v>182</v>
      </c>
      <c r="D48" s="10"/>
      <c r="E48" s="10"/>
      <c r="F48" s="10" t="s">
        <v>95</v>
      </c>
      <c r="G48" s="12">
        <v>1</v>
      </c>
      <c r="H48" s="24">
        <v>43556</v>
      </c>
      <c r="I48" s="12"/>
      <c r="J48" s="13"/>
      <c r="K48" s="14"/>
    </row>
    <row r="49" spans="1:11" ht="18" customHeight="1" x14ac:dyDescent="0.15">
      <c r="A49" s="10">
        <v>45</v>
      </c>
      <c r="B49" s="10"/>
      <c r="C49" s="10" t="s">
        <v>183</v>
      </c>
      <c r="D49" s="10"/>
      <c r="E49" s="10"/>
      <c r="F49" s="10" t="s">
        <v>38</v>
      </c>
      <c r="G49" s="12">
        <v>1</v>
      </c>
      <c r="H49" s="12"/>
      <c r="I49" s="12"/>
      <c r="J49" s="13"/>
      <c r="K49" s="15" t="s">
        <v>184</v>
      </c>
    </row>
    <row r="50" spans="1:11" ht="18" customHeight="1" x14ac:dyDescent="0.15">
      <c r="A50" s="10">
        <v>46</v>
      </c>
      <c r="B50" s="10"/>
      <c r="C50" s="10" t="s">
        <v>185</v>
      </c>
      <c r="D50" s="10"/>
      <c r="E50" s="10"/>
      <c r="F50" s="10" t="s">
        <v>38</v>
      </c>
      <c r="G50" s="12">
        <v>1</v>
      </c>
      <c r="H50" s="12"/>
      <c r="I50" s="12"/>
      <c r="J50" s="13"/>
      <c r="K50" s="14"/>
    </row>
    <row r="51" spans="1:11" s="2" customFormat="1" ht="18" customHeight="1" x14ac:dyDescent="0.15">
      <c r="A51" s="22"/>
      <c r="B51" s="7" t="s">
        <v>77</v>
      </c>
      <c r="C51" s="7" t="s">
        <v>77</v>
      </c>
      <c r="D51" s="7"/>
      <c r="E51" s="7"/>
      <c r="F51" s="7"/>
      <c r="G51" s="23"/>
      <c r="H51" s="7"/>
      <c r="I51" s="7"/>
      <c r="J51" s="20">
        <f>SUM(J5:J50)</f>
        <v>0</v>
      </c>
      <c r="K51" s="22"/>
    </row>
    <row r="55" spans="1:11" x14ac:dyDescent="0.15">
      <c r="K55" s="17"/>
    </row>
  </sheetData>
  <autoFilter ref="A4:L51" xr:uid="{00000000-0009-0000-0000-000007000000}"/>
  <mergeCells count="3">
    <mergeCell ref="A1:K1"/>
    <mergeCell ref="A2:K2"/>
    <mergeCell ref="K28:K29"/>
  </mergeCells>
  <phoneticPr fontId="18" type="noConversion"/>
  <pageMargins left="0.70833333333333304" right="0.70833333333333304" top="0.74791666666666701" bottom="0.74791666666666701" header="0.31458333333333299" footer="0.31458333333333299"/>
  <pageSetup paperSize="9" scale="8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8</vt:i4>
      </vt:variant>
    </vt:vector>
  </HeadingPairs>
  <TitlesOfParts>
    <vt:vector size="12" baseType="lpstr">
      <vt:lpstr>明细表-房屋建筑物</vt:lpstr>
      <vt:lpstr>明细表-附属物</vt:lpstr>
      <vt:lpstr>明细表-装饰装修</vt:lpstr>
      <vt:lpstr>明细表-机器设备</vt:lpstr>
      <vt:lpstr>'明细表-房屋建筑物'!Print_Area</vt:lpstr>
      <vt:lpstr>'明细表-附属物'!Print_Area</vt:lpstr>
      <vt:lpstr>'明细表-机器设备'!Print_Area</vt:lpstr>
      <vt:lpstr>'明细表-装饰装修'!Print_Area</vt:lpstr>
      <vt:lpstr>'明细表-房屋建筑物'!Print_Titles</vt:lpstr>
      <vt:lpstr>'明细表-附属物'!Print_Titles</vt:lpstr>
      <vt:lpstr>'明细表-机器设备'!Print_Titles</vt:lpstr>
      <vt:lpstr>'明细表-装饰装修'!Print_Titles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cp:lastPrinted>2025-05-20T03:05:00Z</cp:lastPrinted>
  <dcterms:created xsi:type="dcterms:W3CDTF">2024-09-02T02:40:00Z</dcterms:created>
  <dcterms:modified xsi:type="dcterms:W3CDTF">2026-05-27T09:46:22Z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8F73F6C89D6544B79B298A8294F6B69F_12</vt:lpwstr>
  </property>
  <property fmtid="{D5CDD505-2E9C-101B-9397-08002B2CF9AE}" pid="4" name="CalculationRule">
    <vt:i4>0</vt:i4>
  </property>
</Properties>
</file>